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godman\Desktop\"/>
    </mc:Choice>
  </mc:AlternateContent>
  <xr:revisionPtr revIDLastSave="0" documentId="8_{89C7CE3E-361A-4000-9A10-E5B2169C8A9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EventCalendar" sheetId="2" r:id="rId1"/>
  </sheets>
  <definedNames>
    <definedName name="_xlnm.Print_Area" localSheetId="0">EventCalendar!$B$5:$V$59</definedName>
    <definedName name="startday">EventCalendar!$M$1</definedName>
    <definedName name="valuevx">42.314159</definedName>
    <definedName name="vertex42_copyright" hidden="1">"© 2013-2018 Vertex42 LLC"</definedName>
    <definedName name="vertex42_id" hidden="1">"school-event-calendar.xlsx"</definedName>
    <definedName name="vertex42_title" hidden="1">"School Event Calendar Template"</definedName>
    <definedName name="year">EventCalendar!$F$1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37" i="2" l="1"/>
  <c r="M46" i="2"/>
  <c r="M38" i="2"/>
  <c r="M31" i="2"/>
  <c r="M23" i="2"/>
  <c r="M15" i="2"/>
  <c r="M7" i="2"/>
  <c r="B46" i="2"/>
  <c r="B38" i="2"/>
  <c r="B31" i="2"/>
  <c r="B23" i="2"/>
  <c r="B15" i="2"/>
  <c r="B7" i="2"/>
  <c r="B5" i="2"/>
  <c r="Q55" i="2" l="1"/>
  <c r="O55" i="2"/>
  <c r="S54" i="2"/>
  <c r="S55" i="2" l="1"/>
  <c r="S8" i="2"/>
  <c r="R8" i="2"/>
  <c r="Q8" i="2"/>
  <c r="P8" i="2"/>
  <c r="O8" i="2"/>
  <c r="N8" i="2"/>
  <c r="M8" i="2"/>
  <c r="S16" i="2"/>
  <c r="R16" i="2"/>
  <c r="Q16" i="2"/>
  <c r="P16" i="2"/>
  <c r="O16" i="2"/>
  <c r="N16" i="2"/>
  <c r="M16" i="2"/>
  <c r="S24" i="2"/>
  <c r="R24" i="2"/>
  <c r="Q24" i="2"/>
  <c r="P24" i="2"/>
  <c r="O24" i="2"/>
  <c r="N24" i="2"/>
  <c r="M24" i="2"/>
  <c r="S32" i="2"/>
  <c r="R32" i="2"/>
  <c r="Q32" i="2"/>
  <c r="P32" i="2"/>
  <c r="O32" i="2"/>
  <c r="N32" i="2"/>
  <c r="M32" i="2"/>
  <c r="S39" i="2"/>
  <c r="R39" i="2"/>
  <c r="Q39" i="2"/>
  <c r="P39" i="2"/>
  <c r="O39" i="2"/>
  <c r="N39" i="2"/>
  <c r="M39" i="2"/>
  <c r="S47" i="2"/>
  <c r="R47" i="2"/>
  <c r="Q47" i="2"/>
  <c r="P47" i="2"/>
  <c r="O47" i="2"/>
  <c r="N47" i="2"/>
  <c r="M47" i="2"/>
  <c r="H47" i="2"/>
  <c r="G47" i="2"/>
  <c r="F47" i="2"/>
  <c r="E47" i="2"/>
  <c r="D47" i="2"/>
  <c r="C47" i="2"/>
  <c r="B47" i="2"/>
  <c r="H39" i="2"/>
  <c r="G39" i="2"/>
  <c r="F39" i="2"/>
  <c r="E39" i="2"/>
  <c r="D39" i="2"/>
  <c r="C39" i="2"/>
  <c r="B39" i="2"/>
  <c r="H32" i="2"/>
  <c r="G32" i="2"/>
  <c r="F32" i="2"/>
  <c r="E32" i="2"/>
  <c r="D32" i="2"/>
  <c r="C32" i="2"/>
  <c r="B32" i="2"/>
  <c r="H24" i="2"/>
  <c r="G24" i="2"/>
  <c r="F24" i="2"/>
  <c r="E24" i="2"/>
  <c r="D24" i="2"/>
  <c r="C24" i="2"/>
  <c r="B24" i="2"/>
  <c r="H16" i="2"/>
  <c r="G16" i="2"/>
  <c r="F16" i="2"/>
  <c r="E16" i="2"/>
  <c r="D16" i="2"/>
  <c r="C16" i="2"/>
  <c r="B16" i="2"/>
  <c r="H8" i="2"/>
  <c r="G8" i="2"/>
  <c r="F8" i="2"/>
  <c r="E8" i="2"/>
  <c r="D8" i="2"/>
  <c r="C8" i="2"/>
  <c r="B8" i="2"/>
  <c r="M9" i="2" l="1"/>
  <c r="N9" i="2" s="1"/>
  <c r="O9" i="2" s="1"/>
  <c r="P9" i="2" s="1"/>
  <c r="Q9" i="2" s="1"/>
  <c r="R9" i="2" s="1"/>
  <c r="S9" i="2" s="1"/>
  <c r="M10" i="2" s="1"/>
  <c r="N10" i="2" s="1"/>
  <c r="O10" i="2" s="1"/>
  <c r="P10" i="2" s="1"/>
  <c r="Q10" i="2" s="1"/>
  <c r="R10" i="2" s="1"/>
  <c r="S10" i="2" s="1"/>
  <c r="M11" i="2" s="1"/>
  <c r="N11" i="2" s="1"/>
  <c r="O11" i="2" s="1"/>
  <c r="P11" i="2" s="1"/>
  <c r="Q11" i="2" s="1"/>
  <c r="R11" i="2" s="1"/>
  <c r="S11" i="2" s="1"/>
  <c r="M12" i="2" s="1"/>
  <c r="N12" i="2" s="1"/>
  <c r="O12" i="2" s="1"/>
  <c r="P12" i="2" s="1"/>
  <c r="Q12" i="2" s="1"/>
  <c r="R12" i="2" s="1"/>
  <c r="S12" i="2" s="1"/>
  <c r="M13" i="2" s="1"/>
  <c r="N13" i="2" s="1"/>
  <c r="O13" i="2" s="1"/>
  <c r="P13" i="2" s="1"/>
  <c r="Q13" i="2" s="1"/>
  <c r="R13" i="2" s="1"/>
  <c r="S13" i="2" s="1"/>
  <c r="B25" i="2"/>
  <c r="B17" i="2"/>
  <c r="C17" i="2" s="1"/>
  <c r="D17" i="2" s="1"/>
  <c r="E17" i="2" s="1"/>
  <c r="F17" i="2" s="1"/>
  <c r="G17" i="2" s="1"/>
  <c r="H17" i="2" s="1"/>
  <c r="B18" i="2" s="1"/>
  <c r="C18" i="2" s="1"/>
  <c r="D18" i="2" s="1"/>
  <c r="E18" i="2" s="1"/>
  <c r="F18" i="2" s="1"/>
  <c r="G18" i="2" s="1"/>
  <c r="H18" i="2" s="1"/>
  <c r="B19" i="2" s="1"/>
  <c r="C19" i="2" s="1"/>
  <c r="D19" i="2" s="1"/>
  <c r="E19" i="2" s="1"/>
  <c r="F19" i="2" s="1"/>
  <c r="G19" i="2" s="1"/>
  <c r="H19" i="2" s="1"/>
  <c r="B20" i="2" s="1"/>
  <c r="C20" i="2" s="1"/>
  <c r="D20" i="2" s="1"/>
  <c r="E20" i="2" s="1"/>
  <c r="F20" i="2" s="1"/>
  <c r="G20" i="2" s="1"/>
  <c r="H20" i="2" s="1"/>
  <c r="B21" i="2" s="1"/>
  <c r="C21" i="2" s="1"/>
  <c r="D21" i="2" s="1"/>
  <c r="E21" i="2" s="1"/>
  <c r="F21" i="2" s="1"/>
  <c r="G21" i="2" s="1"/>
  <c r="H21" i="2" s="1"/>
  <c r="C25" i="2" l="1"/>
  <c r="D25" i="2" s="1"/>
  <c r="E25" i="2" s="1"/>
  <c r="F25" i="2" s="1"/>
  <c r="G25" i="2" s="1"/>
  <c r="H25" i="2" s="1"/>
  <c r="B26" i="2" s="1"/>
  <c r="C26" i="2" s="1"/>
  <c r="D26" i="2" s="1"/>
  <c r="E26" i="2" s="1"/>
  <c r="F26" i="2" s="1"/>
  <c r="G26" i="2" s="1"/>
  <c r="H26" i="2" s="1"/>
  <c r="B27" i="2" s="1"/>
  <c r="C27" i="2" s="1"/>
  <c r="D27" i="2" s="1"/>
  <c r="E27" i="2" s="1"/>
  <c r="F27" i="2" s="1"/>
  <c r="G27" i="2" s="1"/>
  <c r="H27" i="2" s="1"/>
  <c r="B28" i="2" s="1"/>
  <c r="C28" i="2" s="1"/>
  <c r="D28" i="2" s="1"/>
  <c r="E28" i="2" s="1"/>
  <c r="F28" i="2" s="1"/>
  <c r="G28" i="2" s="1"/>
  <c r="H28" i="2" s="1"/>
  <c r="B29" i="2" s="1"/>
  <c r="C29" i="2" s="1"/>
  <c r="D29" i="2" s="1"/>
  <c r="E29" i="2" s="1"/>
  <c r="F29" i="2" s="1"/>
  <c r="G29" i="2" s="1"/>
  <c r="H29" i="2" s="1"/>
  <c r="B33" i="2"/>
  <c r="C33" i="2" s="1"/>
  <c r="D33" i="2" s="1"/>
  <c r="E33" i="2" s="1"/>
  <c r="F33" i="2" s="1"/>
  <c r="G33" i="2" s="1"/>
  <c r="H33" i="2" s="1"/>
  <c r="B34" i="2" s="1"/>
  <c r="C34" i="2" s="1"/>
  <c r="D34" i="2" s="1"/>
  <c r="E34" i="2" s="1"/>
  <c r="F34" i="2" s="1"/>
  <c r="G34" i="2" s="1"/>
  <c r="H34" i="2" s="1"/>
  <c r="B35" i="2" s="1"/>
  <c r="C35" i="2" s="1"/>
  <c r="D35" i="2" s="1"/>
  <c r="E35" i="2" s="1"/>
  <c r="F35" i="2" s="1"/>
  <c r="G35" i="2" s="1"/>
  <c r="H35" i="2" s="1"/>
  <c r="B36" i="2" s="1"/>
  <c r="C36" i="2" s="1"/>
  <c r="D36" i="2" s="1"/>
  <c r="E36" i="2" s="1"/>
  <c r="F36" i="2" s="1"/>
  <c r="G36" i="2" s="1"/>
  <c r="H36" i="2" s="1"/>
  <c r="B37" i="2" s="1"/>
  <c r="C37" i="2" s="1"/>
  <c r="D37" i="2" s="1"/>
  <c r="E37" i="2" s="1"/>
  <c r="F37" i="2" s="1"/>
  <c r="G37" i="2" s="1"/>
  <c r="H37" i="2" s="1"/>
  <c r="M25" i="2"/>
  <c r="N25" i="2" s="1"/>
  <c r="O25" i="2" s="1"/>
  <c r="P25" i="2" s="1"/>
  <c r="Q25" i="2" s="1"/>
  <c r="R25" i="2" s="1"/>
  <c r="S25" i="2" s="1"/>
  <c r="M26" i="2" s="1"/>
  <c r="N26" i="2" s="1"/>
  <c r="O26" i="2" s="1"/>
  <c r="P26" i="2" s="1"/>
  <c r="Q26" i="2" s="1"/>
  <c r="R26" i="2" s="1"/>
  <c r="B9" i="2"/>
  <c r="C9" i="2" s="1"/>
  <c r="D9" i="2" s="1"/>
  <c r="E9" i="2" s="1"/>
  <c r="F9" i="2" s="1"/>
  <c r="G9" i="2" s="1"/>
  <c r="H9" i="2" s="1"/>
  <c r="B10" i="2" s="1"/>
  <c r="C10" i="2" s="1"/>
  <c r="D10" i="2" s="1"/>
  <c r="E10" i="2" s="1"/>
  <c r="F10" i="2" s="1"/>
  <c r="G10" i="2" s="1"/>
  <c r="H10" i="2" s="1"/>
  <c r="B11" i="2" s="1"/>
  <c r="C11" i="2" s="1"/>
  <c r="D11" i="2" s="1"/>
  <c r="E11" i="2" s="1"/>
  <c r="F11" i="2" s="1"/>
  <c r="G11" i="2" s="1"/>
  <c r="H11" i="2" s="1"/>
  <c r="B12" i="2" s="1"/>
  <c r="C12" i="2" s="1"/>
  <c r="D12" i="2" s="1"/>
  <c r="E12" i="2" s="1"/>
  <c r="F12" i="2" s="1"/>
  <c r="G12" i="2" s="1"/>
  <c r="H12" i="2" s="1"/>
  <c r="B13" i="2" s="1"/>
  <c r="C13" i="2" s="1"/>
  <c r="D13" i="2" s="1"/>
  <c r="E13" i="2" s="1"/>
  <c r="F13" i="2" s="1"/>
  <c r="G13" i="2" s="1"/>
  <c r="H13" i="2" s="1"/>
  <c r="B40" i="2"/>
  <c r="C40" i="2" s="1"/>
  <c r="D40" i="2" s="1"/>
  <c r="E40" i="2" s="1"/>
  <c r="F40" i="2" s="1"/>
  <c r="G40" i="2" s="1"/>
  <c r="H40" i="2" s="1"/>
  <c r="B41" i="2" s="1"/>
  <c r="C41" i="2" s="1"/>
  <c r="D41" i="2" s="1"/>
  <c r="E41" i="2" s="1"/>
  <c r="F41" i="2" s="1"/>
  <c r="G41" i="2" s="1"/>
  <c r="H41" i="2" s="1"/>
  <c r="B42" i="2" s="1"/>
  <c r="C42" i="2" s="1"/>
  <c r="D42" i="2" s="1"/>
  <c r="E42" i="2" s="1"/>
  <c r="F42" i="2" s="1"/>
  <c r="G42" i="2" s="1"/>
  <c r="H42" i="2" s="1"/>
  <c r="B43" i="2" s="1"/>
  <c r="C43" i="2" s="1"/>
  <c r="D43" i="2" s="1"/>
  <c r="E43" i="2" s="1"/>
  <c r="F43" i="2" s="1"/>
  <c r="G43" i="2" s="1"/>
  <c r="H43" i="2" s="1"/>
  <c r="B44" i="2" s="1"/>
  <c r="C44" i="2" s="1"/>
  <c r="D44" i="2" s="1"/>
  <c r="E44" i="2" s="1"/>
  <c r="F44" i="2" s="1"/>
  <c r="G44" i="2" s="1"/>
  <c r="H44" i="2" s="1"/>
  <c r="M33" i="2"/>
  <c r="N33" i="2" s="1"/>
  <c r="O33" i="2" s="1"/>
  <c r="P33" i="2" s="1"/>
  <c r="Q33" i="2" s="1"/>
  <c r="R33" i="2" s="1"/>
  <c r="S33" i="2" s="1"/>
  <c r="M34" i="2" s="1"/>
  <c r="N34" i="2" s="1"/>
  <c r="O34" i="2" s="1"/>
  <c r="P34" i="2" s="1"/>
  <c r="Q34" i="2" s="1"/>
  <c r="R34" i="2" s="1"/>
  <c r="S34" i="2" s="1"/>
  <c r="M35" i="2" s="1"/>
  <c r="N35" i="2" s="1"/>
  <c r="O35" i="2" s="1"/>
  <c r="P35" i="2" s="1"/>
  <c r="Q35" i="2" s="1"/>
  <c r="R35" i="2" s="1"/>
  <c r="S35" i="2" s="1"/>
  <c r="M36" i="2" s="1"/>
  <c r="N36" i="2" s="1"/>
  <c r="O36" i="2" s="1"/>
  <c r="P36" i="2" s="1"/>
  <c r="Q36" i="2" s="1"/>
  <c r="R36" i="2" s="1"/>
  <c r="S36" i="2" s="1"/>
  <c r="M37" i="2" s="1"/>
  <c r="N37" i="2" s="1"/>
  <c r="O37" i="2" s="1"/>
  <c r="P37" i="2" s="1"/>
  <c r="Q37" i="2" s="1"/>
  <c r="S37" i="2" s="1"/>
  <c r="B48" i="2"/>
  <c r="C48" i="2" s="1"/>
  <c r="D48" i="2" s="1"/>
  <c r="E48" i="2" s="1"/>
  <c r="F48" i="2" s="1"/>
  <c r="G48" i="2" s="1"/>
  <c r="H48" i="2" s="1"/>
  <c r="B49" i="2" s="1"/>
  <c r="C49" i="2" s="1"/>
  <c r="D49" i="2" s="1"/>
  <c r="E49" i="2" s="1"/>
  <c r="F49" i="2" s="1"/>
  <c r="G49" i="2" s="1"/>
  <c r="H49" i="2" s="1"/>
  <c r="B50" i="2" s="1"/>
  <c r="C50" i="2" s="1"/>
  <c r="D50" i="2" s="1"/>
  <c r="E50" i="2" s="1"/>
  <c r="F50" i="2" s="1"/>
  <c r="G50" i="2" s="1"/>
  <c r="H50" i="2" s="1"/>
  <c r="B51" i="2" s="1"/>
  <c r="C51" i="2" s="1"/>
  <c r="D51" i="2" s="1"/>
  <c r="E51" i="2" s="1"/>
  <c r="F51" i="2" s="1"/>
  <c r="G51" i="2" s="1"/>
  <c r="H51" i="2" s="1"/>
  <c r="B52" i="2" s="1"/>
  <c r="C52" i="2" s="1"/>
  <c r="D52" i="2" s="1"/>
  <c r="E52" i="2" s="1"/>
  <c r="F52" i="2" s="1"/>
  <c r="G52" i="2" s="1"/>
  <c r="H52" i="2" s="1"/>
  <c r="B53" i="2" s="1"/>
  <c r="M40" i="2"/>
  <c r="N40" i="2" s="1"/>
  <c r="O40" i="2" s="1"/>
  <c r="P40" i="2" s="1"/>
  <c r="Q40" i="2" s="1"/>
  <c r="R40" i="2" s="1"/>
  <c r="S40" i="2" s="1"/>
  <c r="M41" i="2" s="1"/>
  <c r="N41" i="2" s="1"/>
  <c r="O41" i="2" s="1"/>
  <c r="P41" i="2" s="1"/>
  <c r="Q41" i="2" s="1"/>
  <c r="R41" i="2" s="1"/>
  <c r="S41" i="2" s="1"/>
  <c r="M42" i="2" s="1"/>
  <c r="N42" i="2" s="1"/>
  <c r="O42" i="2" s="1"/>
  <c r="P42" i="2" s="1"/>
  <c r="Q42" i="2" s="1"/>
  <c r="R42" i="2" s="1"/>
  <c r="S42" i="2" s="1"/>
  <c r="M43" i="2" s="1"/>
  <c r="N43" i="2" s="1"/>
  <c r="O43" i="2" s="1"/>
  <c r="P43" i="2" s="1"/>
  <c r="Q43" i="2" s="1"/>
  <c r="R43" i="2" s="1"/>
  <c r="S43" i="2" s="1"/>
  <c r="M44" i="2" s="1"/>
  <c r="N44" i="2" s="1"/>
  <c r="O44" i="2" s="1"/>
  <c r="P44" i="2" s="1"/>
  <c r="Q44" i="2" s="1"/>
  <c r="R44" i="2" s="1"/>
  <c r="S44" i="2" s="1"/>
  <c r="M17" i="2"/>
  <c r="N17" i="2" s="1"/>
  <c r="O17" i="2" s="1"/>
  <c r="P17" i="2" s="1"/>
  <c r="Q17" i="2" s="1"/>
  <c r="R17" i="2" s="1"/>
  <c r="S17" i="2" s="1"/>
  <c r="M18" i="2" s="1"/>
  <c r="N18" i="2" s="1"/>
  <c r="O18" i="2" s="1"/>
  <c r="P18" i="2" s="1"/>
  <c r="Q18" i="2" s="1"/>
  <c r="R18" i="2" s="1"/>
  <c r="S18" i="2" s="1"/>
  <c r="M19" i="2" s="1"/>
  <c r="N19" i="2" s="1"/>
  <c r="O19" i="2" s="1"/>
  <c r="P19" i="2" s="1"/>
  <c r="Q19" i="2" s="1"/>
  <c r="R19" i="2" s="1"/>
  <c r="S19" i="2" s="1"/>
  <c r="M20" i="2" s="1"/>
  <c r="N20" i="2" s="1"/>
  <c r="O20" i="2" s="1"/>
  <c r="P20" i="2" s="1"/>
  <c r="Q20" i="2" s="1"/>
  <c r="R20" i="2" s="1"/>
  <c r="S20" i="2" s="1"/>
  <c r="M21" i="2" s="1"/>
  <c r="N21" i="2" s="1"/>
  <c r="O21" i="2" s="1"/>
  <c r="P21" i="2" s="1"/>
  <c r="Q21" i="2" s="1"/>
  <c r="R21" i="2" s="1"/>
  <c r="S21" i="2" s="1"/>
  <c r="N48" i="2" l="1"/>
  <c r="P48" i="2" s="1"/>
  <c r="S26" i="2"/>
  <c r="M27" i="2" s="1"/>
  <c r="N27" i="2" s="1"/>
  <c r="O27" i="2" s="1"/>
  <c r="P27" i="2" s="1"/>
  <c r="Q27" i="2" s="1"/>
  <c r="R27" i="2" s="1"/>
  <c r="S27" i="2" s="1"/>
  <c r="M28" i="2" s="1"/>
  <c r="N28" i="2" s="1"/>
  <c r="O28" i="2" s="1"/>
  <c r="P28" i="2" s="1"/>
  <c r="Q28" i="2" s="1"/>
  <c r="R28" i="2" s="1"/>
  <c r="S28" i="2" s="1"/>
  <c r="M29" i="2" s="1"/>
  <c r="N29" i="2" s="1"/>
  <c r="O29" i="2" s="1"/>
  <c r="P29" i="2" s="1"/>
  <c r="Q29" i="2" s="1"/>
  <c r="R29" i="2" s="1"/>
  <c r="S29" i="2" s="1"/>
</calcChain>
</file>

<file path=xl/sharedStrings.xml><?xml version="1.0" encoding="utf-8"?>
<sst xmlns="http://schemas.openxmlformats.org/spreadsheetml/2006/main" count="77" uniqueCount="66">
  <si>
    <t>Year:</t>
  </si>
  <si>
    <t>Start Day:</t>
  </si>
  <si>
    <t>1: Sun, 2: Mon</t>
  </si>
  <si>
    <t>July</t>
  </si>
  <si>
    <t>January</t>
  </si>
  <si>
    <t>Independence day</t>
  </si>
  <si>
    <t># of School Days</t>
  </si>
  <si>
    <t>Martin Luther King Jr. Day</t>
  </si>
  <si>
    <t>August</t>
  </si>
  <si>
    <t>February</t>
  </si>
  <si>
    <t>New Teacher Orientation</t>
  </si>
  <si>
    <t>September</t>
  </si>
  <si>
    <t>March</t>
  </si>
  <si>
    <t>Labor Day</t>
  </si>
  <si>
    <t>October</t>
  </si>
  <si>
    <t>April</t>
  </si>
  <si>
    <t>Columbus Day</t>
  </si>
  <si>
    <t>November</t>
  </si>
  <si>
    <t>May</t>
  </si>
  <si>
    <t>Memorial Day</t>
  </si>
  <si>
    <t>Thanksgiving Break</t>
  </si>
  <si>
    <t>December</t>
  </si>
  <si>
    <t>June</t>
  </si>
  <si>
    <t># Of School Days</t>
  </si>
  <si>
    <t>Last Day of School</t>
  </si>
  <si>
    <t>Winter Break</t>
  </si>
  <si>
    <t>Christmas Day</t>
  </si>
  <si>
    <t>Total</t>
  </si>
  <si>
    <t>Number of School Days Per Quarter</t>
  </si>
  <si>
    <t>Number of School Days Per Semester</t>
  </si>
  <si>
    <t>Minimum day for finals</t>
  </si>
  <si>
    <t>1st Qtr Progress Grades</t>
  </si>
  <si>
    <t>Fall Sem Grades/Eligibility</t>
  </si>
  <si>
    <t>4th Quarter Progress Grades</t>
  </si>
  <si>
    <t>1st Trimester Grades</t>
  </si>
  <si>
    <t>2nd Trimester Grades</t>
  </si>
  <si>
    <t>Regular School Hours: Sierra Primary 8:00-8:25 a.m. Breakfast. School Starts: 8:30 a.m.-2:55 p.m.</t>
  </si>
  <si>
    <t>Regular School Hours: Herlong High School 8:00-8:25a.m. Breakfast. School Starts: 8:30 a.m.-3:35 p.m.</t>
  </si>
  <si>
    <t>Graduation/Teacher Work Day</t>
  </si>
  <si>
    <t>Teacher Work Days/PD</t>
  </si>
  <si>
    <t>First Day of School!</t>
  </si>
  <si>
    <t>2nd Qtr Progress Grades</t>
  </si>
  <si>
    <t>3rd Qtr Progress Grades</t>
  </si>
  <si>
    <t>New Year's Day Holiday</t>
  </si>
  <si>
    <t>County In-Service-No School</t>
  </si>
  <si>
    <t>Christmas Eve</t>
  </si>
  <si>
    <t>Juneteenth Holiday</t>
  </si>
  <si>
    <t>Late start days. All schools start at 10:30 am. Same dismissal time.</t>
  </si>
  <si>
    <t>End of 1st Quarter</t>
  </si>
  <si>
    <t>Possible Snow Day</t>
  </si>
  <si>
    <t>End of 3rd Quarter</t>
  </si>
  <si>
    <t>Regular School Hours: Fort Sage Middle School 8:00 - 8:25 am Breakfast.  School Starts: 8:30 am - 3:35 pm</t>
  </si>
  <si>
    <t xml:space="preserve">Veteran's Day Holiday </t>
  </si>
  <si>
    <t>Spring Break</t>
  </si>
  <si>
    <t>Easter Sunday</t>
  </si>
  <si>
    <t>New Year's Eve</t>
  </si>
  <si>
    <t>Lincoln's Birthday Observed</t>
  </si>
  <si>
    <t>President's Day Observed</t>
  </si>
  <si>
    <t>3/26-4/2</t>
  </si>
  <si>
    <t>8/10-8/12</t>
  </si>
  <si>
    <t>Early Release Fridays Begin</t>
  </si>
  <si>
    <t>11/23-11/27</t>
  </si>
  <si>
    <t>12/16-12/18</t>
  </si>
  <si>
    <t>12/21-1/1</t>
  </si>
  <si>
    <t>6/2-6/3</t>
  </si>
  <si>
    <t>4/30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</si>
</sst>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"/>
    <numFmt numFmtId="165" formatCode="mmmm"/>
    <numFmt numFmtId="166" formatCode="mmmm\ yyyy"/>
    <numFmt numFmtId="167" formatCode="m/d;@"/>
  </numFmts>
  <fonts count="13" x14ac:knownFonts="1"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60"/>
      <name val="Arial"/>
      <family val="2"/>
    </font>
    <font>
      <sz val="8"/>
      <name val="Century Gothic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b/>
      <sz val="14"/>
      <color theme="4" tint="-0.249977111117893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8"/>
      <color theme="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3" tint="0.3999450666829432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164" fontId="2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4" borderId="0" xfId="0" applyFill="1"/>
    <xf numFmtId="0" fontId="3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2" fillId="8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2" fillId="10" borderId="0" xfId="0" applyFont="1" applyFill="1" applyAlignment="1">
      <alignment vertical="center"/>
    </xf>
    <xf numFmtId="0" fontId="2" fillId="9" borderId="0" xfId="0" applyFont="1" applyFill="1" applyAlignment="1">
      <alignment vertical="center"/>
    </xf>
    <xf numFmtId="0" fontId="0" fillId="0" borderId="8" xfId="0" applyBorder="1" applyAlignment="1">
      <alignment horizontal="center"/>
    </xf>
    <xf numFmtId="0" fontId="1" fillId="0" borderId="0" xfId="0" applyFont="1" applyAlignment="1">
      <alignment horizontal="left"/>
    </xf>
    <xf numFmtId="0" fontId="2" fillId="11" borderId="0" xfId="0" applyFont="1" applyFill="1" applyAlignment="1">
      <alignment horizontal="center" vertical="center"/>
    </xf>
    <xf numFmtId="164" fontId="2" fillId="11" borderId="4" xfId="0" applyNumberFormat="1" applyFont="1" applyFill="1" applyBorder="1" applyAlignment="1">
      <alignment horizontal="center" vertical="center"/>
    </xf>
    <xf numFmtId="0" fontId="0" fillId="11" borderId="0" xfId="0" applyFill="1"/>
    <xf numFmtId="164" fontId="7" fillId="0" borderId="9" xfId="0" applyNumberFormat="1" applyFont="1" applyBorder="1" applyAlignment="1">
      <alignment horizontal="center" vertical="center"/>
    </xf>
    <xf numFmtId="164" fontId="7" fillId="14" borderId="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/>
    <xf numFmtId="0" fontId="2" fillId="7" borderId="0" xfId="0" applyFont="1" applyFill="1" applyAlignment="1">
      <alignment vertical="center"/>
    </xf>
    <xf numFmtId="0" fontId="2" fillId="16" borderId="0" xfId="0" applyFont="1" applyFill="1"/>
    <xf numFmtId="0" fontId="2" fillId="5" borderId="0" xfId="0" applyFont="1" applyFill="1"/>
    <xf numFmtId="0" fontId="2" fillId="10" borderId="0" xfId="0" applyFont="1" applyFill="1"/>
    <xf numFmtId="0" fontId="2" fillId="17" borderId="0" xfId="0" applyFont="1" applyFill="1"/>
    <xf numFmtId="0" fontId="11" fillId="15" borderId="0" xfId="0" applyFont="1" applyFill="1"/>
    <xf numFmtId="164" fontId="2" fillId="0" borderId="0" xfId="0" applyNumberFormat="1" applyFont="1" applyAlignment="1">
      <alignment horizontal="center" vertical="center"/>
    </xf>
    <xf numFmtId="164" fontId="2" fillId="11" borderId="0" xfId="0" applyNumberFormat="1" applyFont="1" applyFill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7" fillId="13" borderId="0" xfId="0" applyNumberFormat="1" applyFont="1" applyFill="1" applyAlignment="1">
      <alignment horizontal="center" vertical="center"/>
    </xf>
    <xf numFmtId="164" fontId="7" fillId="14" borderId="0" xfId="0" applyNumberFormat="1" applyFont="1" applyFill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11" borderId="8" xfId="0" applyNumberFormat="1" applyFont="1" applyFill="1" applyBorder="1" applyAlignment="1">
      <alignment horizontal="center" vertical="center"/>
    </xf>
    <xf numFmtId="164" fontId="2" fillId="5" borderId="8" xfId="0" applyNumberFormat="1" applyFont="1" applyFill="1" applyBorder="1" applyAlignment="1">
      <alignment horizontal="center" vertical="center"/>
    </xf>
    <xf numFmtId="164" fontId="7" fillId="5" borderId="8" xfId="0" applyNumberFormat="1" applyFont="1" applyFill="1" applyBorder="1" applyAlignment="1">
      <alignment horizontal="center" vertical="center"/>
    </xf>
    <xf numFmtId="164" fontId="2" fillId="11" borderId="10" xfId="0" applyNumberFormat="1" applyFont="1" applyFill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0" fontId="2" fillId="14" borderId="0" xfId="0" applyFont="1" applyFill="1" applyAlignment="1">
      <alignment horizontal="left" vertical="center"/>
    </xf>
    <xf numFmtId="0" fontId="2" fillId="14" borderId="0" xfId="0" applyFont="1" applyFill="1" applyAlignment="1">
      <alignment horizontal="right" vertical="center"/>
    </xf>
    <xf numFmtId="164" fontId="2" fillId="14" borderId="0" xfId="0" applyNumberFormat="1" applyFont="1" applyFill="1" applyAlignment="1">
      <alignment horizontal="left" vertical="center"/>
    </xf>
    <xf numFmtId="0" fontId="4" fillId="14" borderId="0" xfId="0" applyFont="1" applyFill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164" fontId="7" fillId="14" borderId="8" xfId="0" applyNumberFormat="1" applyFont="1" applyFill="1" applyBorder="1" applyAlignment="1">
      <alignment horizontal="center" vertical="center"/>
    </xf>
    <xf numFmtId="164" fontId="7" fillId="8" borderId="8" xfId="0" applyNumberFormat="1" applyFont="1" applyFill="1" applyBorder="1" applyAlignment="1">
      <alignment horizontal="center" vertical="center"/>
    </xf>
    <xf numFmtId="164" fontId="7" fillId="13" borderId="8" xfId="0" applyNumberFormat="1" applyFont="1" applyFill="1" applyBorder="1" applyAlignment="1">
      <alignment horizontal="center" vertical="center"/>
    </xf>
    <xf numFmtId="164" fontId="2" fillId="11" borderId="14" xfId="0" applyNumberFormat="1" applyFont="1" applyFill="1" applyBorder="1" applyAlignment="1">
      <alignment horizontal="center" vertical="center"/>
    </xf>
    <xf numFmtId="164" fontId="7" fillId="18" borderId="8" xfId="0" applyNumberFormat="1" applyFont="1" applyFill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7" fillId="5" borderId="9" xfId="0" applyNumberFormat="1" applyFont="1" applyFill="1" applyBorder="1" applyAlignment="1">
      <alignment horizontal="center" vertical="center"/>
    </xf>
    <xf numFmtId="164" fontId="7" fillId="0" borderId="15" xfId="0" applyNumberFormat="1" applyFont="1" applyBorder="1" applyAlignment="1">
      <alignment horizontal="center" vertical="center"/>
    </xf>
    <xf numFmtId="164" fontId="7" fillId="0" borderId="16" xfId="0" applyNumberFormat="1" applyFont="1" applyBorder="1" applyAlignment="1">
      <alignment horizontal="center" vertical="center"/>
    </xf>
    <xf numFmtId="164" fontId="9" fillId="14" borderId="8" xfId="0" applyNumberFormat="1" applyFont="1" applyFill="1" applyBorder="1" applyAlignment="1">
      <alignment horizontal="center" vertical="center"/>
    </xf>
    <xf numFmtId="164" fontId="7" fillId="10" borderId="8" xfId="0" applyNumberFormat="1" applyFont="1" applyFill="1" applyBorder="1" applyAlignment="1">
      <alignment horizontal="center" vertical="center"/>
    </xf>
    <xf numFmtId="164" fontId="7" fillId="14" borderId="17" xfId="0" applyNumberFormat="1" applyFont="1" applyFill="1" applyBorder="1" applyAlignment="1">
      <alignment horizontal="center" vertical="center"/>
    </xf>
    <xf numFmtId="0" fontId="11" fillId="13" borderId="0" xfId="0" applyFont="1" applyFill="1"/>
    <xf numFmtId="164" fontId="7" fillId="13" borderId="15" xfId="0" applyNumberFormat="1" applyFont="1" applyFill="1" applyBorder="1" applyAlignment="1">
      <alignment horizontal="center" vertical="center"/>
    </xf>
    <xf numFmtId="164" fontId="7" fillId="9" borderId="8" xfId="0" applyNumberFormat="1" applyFont="1" applyFill="1" applyBorder="1" applyAlignment="1">
      <alignment horizontal="center" vertical="center"/>
    </xf>
    <xf numFmtId="16" fontId="7" fillId="9" borderId="0" xfId="0" applyNumberFormat="1" applyFont="1" applyFill="1" applyAlignment="1">
      <alignment horizontal="left" vertical="center"/>
    </xf>
    <xf numFmtId="164" fontId="2" fillId="0" borderId="14" xfId="0" applyNumberFormat="1" applyFont="1" applyBorder="1" applyAlignment="1">
      <alignment horizontal="center" vertical="center"/>
    </xf>
    <xf numFmtId="164" fontId="7" fillId="0" borderId="17" xfId="0" applyNumberFormat="1" applyFont="1" applyBorder="1" applyAlignment="1">
      <alignment horizontal="center" vertical="center"/>
    </xf>
    <xf numFmtId="164" fontId="2" fillId="5" borderId="13" xfId="0" applyNumberFormat="1" applyFont="1" applyFill="1" applyBorder="1" applyAlignment="1">
      <alignment horizontal="center" vertical="center"/>
    </xf>
    <xf numFmtId="49" fontId="7" fillId="9" borderId="0" xfId="0" applyNumberFormat="1" applyFont="1" applyFill="1" applyAlignment="1">
      <alignment horizontal="left" vertical="center"/>
    </xf>
    <xf numFmtId="164" fontId="2" fillId="0" borderId="18" xfId="0" applyNumberFormat="1" applyFont="1" applyBorder="1" applyAlignment="1">
      <alignment horizontal="center" vertical="center"/>
    </xf>
    <xf numFmtId="164" fontId="12" fillId="0" borderId="11" xfId="0" applyNumberFormat="1" applyFont="1" applyBorder="1" applyAlignment="1">
      <alignment horizontal="center" vertical="center"/>
    </xf>
    <xf numFmtId="164" fontId="2" fillId="19" borderId="4" xfId="0" applyNumberFormat="1" applyFont="1" applyFill="1" applyBorder="1" applyAlignment="1">
      <alignment horizontal="center" vertical="center"/>
    </xf>
    <xf numFmtId="164" fontId="2" fillId="19" borderId="13" xfId="0" applyNumberFormat="1" applyFont="1" applyFill="1" applyBorder="1" applyAlignment="1">
      <alignment horizontal="center" vertical="center"/>
    </xf>
    <xf numFmtId="164" fontId="2" fillId="19" borderId="14" xfId="0" applyNumberFormat="1" applyFont="1" applyFill="1" applyBorder="1" applyAlignment="1">
      <alignment horizontal="center" vertical="center"/>
    </xf>
    <xf numFmtId="164" fontId="7" fillId="8" borderId="9" xfId="0" applyNumberFormat="1" applyFont="1" applyFill="1" applyBorder="1" applyAlignment="1">
      <alignment horizontal="center" vertical="center"/>
    </xf>
    <xf numFmtId="164" fontId="7" fillId="11" borderId="9" xfId="0" applyNumberFormat="1" applyFont="1" applyFill="1" applyBorder="1" applyAlignment="1">
      <alignment horizontal="center" vertical="center"/>
    </xf>
    <xf numFmtId="0" fontId="2" fillId="11" borderId="0" xfId="0" applyFont="1" applyFill="1" applyAlignment="1">
      <alignment horizontal="center"/>
    </xf>
    <xf numFmtId="0" fontId="2" fillId="13" borderId="0" xfId="0" applyFont="1" applyFill="1" applyAlignment="1">
      <alignment vertical="center"/>
    </xf>
    <xf numFmtId="167" fontId="7" fillId="5" borderId="0" xfId="0" applyNumberFormat="1" applyFont="1" applyFill="1" applyAlignment="1">
      <alignment horizontal="left"/>
    </xf>
    <xf numFmtId="167" fontId="7" fillId="5" borderId="0" xfId="0" applyNumberFormat="1" applyFont="1" applyFill="1" applyAlignment="1">
      <alignment horizontal="left" vertical="center"/>
    </xf>
    <xf numFmtId="167" fontId="7" fillId="10" borderId="0" xfId="0" applyNumberFormat="1" applyFont="1" applyFill="1" applyAlignment="1">
      <alignment horizontal="left" vertical="center"/>
    </xf>
    <xf numFmtId="49" fontId="7" fillId="16" borderId="0" xfId="0" applyNumberFormat="1" applyFont="1" applyFill="1" applyAlignment="1">
      <alignment horizontal="left"/>
    </xf>
    <xf numFmtId="167" fontId="2" fillId="5" borderId="0" xfId="0" applyNumberFormat="1" applyFont="1" applyFill="1" applyAlignment="1">
      <alignment horizontal="left" vertical="center"/>
    </xf>
    <xf numFmtId="167" fontId="7" fillId="8" borderId="0" xfId="0" applyNumberFormat="1" applyFont="1" applyFill="1" applyAlignment="1">
      <alignment horizontal="left" vertical="center"/>
    </xf>
    <xf numFmtId="167" fontId="7" fillId="7" borderId="0" xfId="0" applyNumberFormat="1" applyFont="1" applyFill="1" applyAlignment="1">
      <alignment horizontal="left" vertical="center"/>
    </xf>
    <xf numFmtId="167" fontId="7" fillId="13" borderId="0" xfId="0" applyNumberFormat="1" applyFont="1" applyFill="1" applyAlignment="1">
      <alignment horizontal="left" vertical="center"/>
    </xf>
    <xf numFmtId="49" fontId="7" fillId="8" borderId="0" xfId="0" applyNumberFormat="1" applyFont="1" applyFill="1" applyAlignment="1">
      <alignment horizontal="left" vertical="center"/>
    </xf>
    <xf numFmtId="167" fontId="7" fillId="10" borderId="0" xfId="0" applyNumberFormat="1" applyFont="1" applyFill="1" applyAlignment="1">
      <alignment horizontal="left"/>
    </xf>
    <xf numFmtId="167" fontId="7" fillId="17" borderId="0" xfId="0" applyNumberFormat="1" applyFont="1" applyFill="1" applyAlignment="1">
      <alignment horizontal="left"/>
    </xf>
    <xf numFmtId="167" fontId="7" fillId="6" borderId="0" xfId="0" applyNumberFormat="1" applyFont="1" applyFill="1" applyAlignment="1">
      <alignment horizontal="left" vertical="center"/>
    </xf>
    <xf numFmtId="164" fontId="7" fillId="6" borderId="9" xfId="0" applyNumberFormat="1" applyFont="1" applyFill="1" applyBorder="1" applyAlignment="1">
      <alignment horizontal="center" vertical="center"/>
    </xf>
    <xf numFmtId="164" fontId="7" fillId="16" borderId="9" xfId="0" applyNumberFormat="1" applyFont="1" applyFill="1" applyBorder="1" applyAlignment="1">
      <alignment horizontal="center" vertical="center"/>
    </xf>
    <xf numFmtId="0" fontId="2" fillId="16" borderId="0" xfId="0" applyFont="1" applyFill="1" applyAlignment="1">
      <alignment vertical="center"/>
    </xf>
    <xf numFmtId="14" fontId="2" fillId="16" borderId="0" xfId="0" applyNumberFormat="1" applyFont="1" applyFill="1" applyAlignment="1">
      <alignment horizontal="left" vertical="center"/>
    </xf>
    <xf numFmtId="164" fontId="7" fillId="11" borderId="8" xfId="0" applyNumberFormat="1" applyFont="1" applyFill="1" applyBorder="1" applyAlignment="1">
      <alignment horizontal="center" vertical="center"/>
    </xf>
    <xf numFmtId="164" fontId="7" fillId="20" borderId="8" xfId="0" applyNumberFormat="1" applyFont="1" applyFill="1" applyBorder="1" applyAlignment="1">
      <alignment horizontal="center" vertical="center"/>
    </xf>
    <xf numFmtId="167" fontId="7" fillId="0" borderId="0" xfId="0" applyNumberFormat="1" applyFont="1" applyAlignment="1">
      <alignment horizontal="left" vertical="center"/>
    </xf>
    <xf numFmtId="164" fontId="7" fillId="0" borderId="19" xfId="0" applyNumberFormat="1" applyFont="1" applyBorder="1" applyAlignment="1">
      <alignment horizontal="center" vertical="center"/>
    </xf>
    <xf numFmtId="164" fontId="7" fillId="16" borderId="8" xfId="0" applyNumberFormat="1" applyFont="1" applyFill="1" applyBorder="1" applyAlignment="1">
      <alignment horizontal="center" vertical="center"/>
    </xf>
    <xf numFmtId="167" fontId="7" fillId="16" borderId="0" xfId="0" applyNumberFormat="1" applyFont="1" applyFill="1" applyAlignment="1">
      <alignment horizontal="left" vertical="center"/>
    </xf>
    <xf numFmtId="0" fontId="12" fillId="0" borderId="0" xfId="0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164" fontId="7" fillId="9" borderId="0" xfId="0" applyNumberFormat="1" applyFont="1" applyFill="1" applyAlignment="1">
      <alignment horizontal="center" vertical="center"/>
    </xf>
    <xf numFmtId="164" fontId="7" fillId="5" borderId="0" xfId="0" applyNumberFormat="1" applyFont="1" applyFill="1" applyAlignment="1">
      <alignment horizontal="center" vertical="center"/>
    </xf>
    <xf numFmtId="164" fontId="7" fillId="5" borderId="17" xfId="0" applyNumberFormat="1" applyFont="1" applyFill="1" applyBorder="1" applyAlignment="1">
      <alignment horizontal="center" vertical="center"/>
    </xf>
    <xf numFmtId="164" fontId="2" fillId="11" borderId="19" xfId="0" applyNumberFormat="1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7" fontId="7" fillId="9" borderId="0" xfId="0" applyNumberFormat="1" applyFont="1" applyFill="1" applyAlignment="1">
      <alignment horizontal="left" vertical="center"/>
    </xf>
    <xf numFmtId="164" fontId="7" fillId="21" borderId="12" xfId="0" applyNumberFormat="1" applyFont="1" applyFill="1" applyBorder="1" applyAlignment="1">
      <alignment horizontal="center" vertical="center"/>
    </xf>
    <xf numFmtId="164" fontId="7" fillId="21" borderId="8" xfId="0" applyNumberFormat="1" applyFont="1" applyFill="1" applyBorder="1" applyAlignment="1">
      <alignment horizontal="center" vertical="center"/>
    </xf>
    <xf numFmtId="164" fontId="7" fillId="21" borderId="16" xfId="0" applyNumberFormat="1" applyFont="1" applyFill="1" applyBorder="1" applyAlignment="1">
      <alignment horizontal="center" vertical="center"/>
    </xf>
    <xf numFmtId="164" fontId="7" fillId="6" borderId="8" xfId="0" applyNumberFormat="1" applyFont="1" applyFill="1" applyBorder="1" applyAlignment="1">
      <alignment horizontal="center" vertical="center"/>
    </xf>
    <xf numFmtId="164" fontId="7" fillId="22" borderId="8" xfId="0" applyNumberFormat="1" applyFont="1" applyFill="1" applyBorder="1" applyAlignment="1">
      <alignment horizontal="center" vertical="center"/>
    </xf>
    <xf numFmtId="164" fontId="7" fillId="23" borderId="8" xfId="0" applyNumberFormat="1" applyFont="1" applyFill="1" applyBorder="1" applyAlignment="1">
      <alignment horizontal="center" vertical="center"/>
    </xf>
    <xf numFmtId="164" fontId="7" fillId="5" borderId="11" xfId="0" applyNumberFormat="1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49" fontId="7" fillId="22" borderId="0" xfId="0" applyNumberFormat="1" applyFont="1" applyFill="1" applyAlignment="1">
      <alignment horizontal="left" vertical="center"/>
    </xf>
    <xf numFmtId="0" fontId="2" fillId="22" borderId="0" xfId="0" applyFont="1" applyFill="1" applyAlignment="1">
      <alignment vertical="center"/>
    </xf>
    <xf numFmtId="164" fontId="7" fillId="0" borderId="8" xfId="0" applyNumberFormat="1" applyFont="1" applyFill="1" applyBorder="1" applyAlignment="1">
      <alignment horizontal="center" vertical="center"/>
    </xf>
    <xf numFmtId="0" fontId="10" fillId="15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12" borderId="1" xfId="0" applyFill="1" applyBorder="1"/>
    <xf numFmtId="0" fontId="0" fillId="12" borderId="2" xfId="0" applyFill="1" applyBorder="1"/>
    <xf numFmtId="0" fontId="0" fillId="12" borderId="3" xfId="0" applyFill="1" applyBorder="1"/>
    <xf numFmtId="0" fontId="0" fillId="7" borderId="1" xfId="0" applyFill="1" applyBorder="1"/>
    <xf numFmtId="0" fontId="0" fillId="7" borderId="2" xfId="0" applyFill="1" applyBorder="1"/>
    <xf numFmtId="0" fontId="0" fillId="7" borderId="3" xfId="0" applyFill="1" applyBorder="1"/>
    <xf numFmtId="0" fontId="0" fillId="0" borderId="3" xfId="0" applyBorder="1" applyAlignment="1">
      <alignment horizontal="center"/>
    </xf>
    <xf numFmtId="166" fontId="6" fillId="3" borderId="0" xfId="0" applyNumberFormat="1" applyFont="1" applyFill="1" applyAlignment="1">
      <alignment horizontal="center" vertical="center"/>
    </xf>
    <xf numFmtId="166" fontId="2" fillId="3" borderId="0" xfId="0" applyNumberFormat="1" applyFont="1" applyFill="1" applyAlignment="1">
      <alignment vertical="center"/>
    </xf>
    <xf numFmtId="165" fontId="7" fillId="2" borderId="7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0" fontId="3" fillId="4" borderId="0" xfId="0" applyFont="1" applyFill="1" applyAlignment="1">
      <alignment horizontal="right"/>
    </xf>
    <xf numFmtId="0" fontId="3" fillId="4" borderId="5" xfId="0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3" xfId="0" applyBorder="1" applyAlignment="1">
      <alignment horizontal="right"/>
    </xf>
    <xf numFmtId="0" fontId="2" fillId="0" borderId="7" xfId="0" applyFont="1" applyBorder="1" applyAlignment="1">
      <alignment horizontal="center"/>
    </xf>
    <xf numFmtId="0" fontId="3" fillId="0" borderId="0" xfId="0" applyFont="1"/>
    <xf numFmtId="0" fontId="0" fillId="0" borderId="0" xfId="0"/>
  </cellXfs>
  <cellStyles count="1">
    <cellStyle name="Normal" xfId="0" builtinId="0"/>
  </cellStyles>
  <dxfs count="6"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A0C9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EBF3E4"/>
      <rgbColor rgb="00EDE4F3"/>
      <rgbColor rgb="001849B5"/>
      <rgbColor rgb="0036ACA2"/>
      <rgbColor rgb="00F0BA00"/>
      <rgbColor rgb="00D2BCE1"/>
      <rgbColor rgb="00AC83C9"/>
      <rgbColor rgb="00673B87"/>
      <rgbColor rgb="005B873B"/>
      <rgbColor rgb="00B2B2B2"/>
      <rgbColor rgb="00003366"/>
      <rgbColor rgb="00109618"/>
      <rgbColor rgb="00085108"/>
      <rgbColor rgb="00635100"/>
      <rgbColor rgb="00442759"/>
      <rgbColor rgb="00CBE1BC"/>
      <rgbColor rgb="003C5927"/>
      <rgbColor rgb="00333333"/>
    </indexedColors>
    <mruColors>
      <color rgb="FF00CC00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vertex42.com/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1238250</xdr:colOff>
      <xdr:row>55</xdr:row>
      <xdr:rowOff>0</xdr:rowOff>
    </xdr:from>
    <xdr:to>
      <xdr:col>5</xdr:col>
      <xdr:colOff>190500</xdr:colOff>
      <xdr:row>56</xdr:row>
      <xdr:rowOff>57150</xdr:rowOff>
    </xdr:to>
    <xdr:pic>
      <xdr:nvPicPr>
        <xdr:cNvPr id="1130" name="Picture 106" descr="vertex42_logo_transparent_sm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2950" y="9525"/>
          <a:ext cx="96202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DarkGray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D4D4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Y78"/>
  <sheetViews>
    <sheetView tabSelected="1" topLeftCell="A8" zoomScale="120" zoomScaleNormal="120" workbookViewId="0">
      <selection activeCell="U44" sqref="U44"/>
    </sheetView>
  </sheetViews>
  <sheetFormatPr defaultColWidth="8.85546875" defaultRowHeight="12.75" x14ac:dyDescent="0.2"/>
  <cols>
    <col min="1" max="1" width="1.140625" customWidth="1"/>
    <col min="2" max="7" width="3.140625" customWidth="1"/>
    <col min="8" max="8" width="3.140625" style="20" customWidth="1"/>
    <col min="9" max="9" width="0.42578125" customWidth="1"/>
    <col min="10" max="10" width="12.7109375" customWidth="1"/>
    <col min="11" max="11" width="22.7109375" customWidth="1"/>
    <col min="12" max="12" width="1.140625" customWidth="1"/>
    <col min="13" max="18" width="3.140625" customWidth="1"/>
    <col min="19" max="19" width="3.5703125" customWidth="1"/>
    <col min="20" max="20" width="0.85546875" customWidth="1"/>
    <col min="21" max="21" width="12.42578125" customWidth="1"/>
    <col min="22" max="22" width="23" customWidth="1"/>
    <col min="23" max="23" width="2.85546875" customWidth="1"/>
  </cols>
  <sheetData>
    <row r="1" spans="1:22" x14ac:dyDescent="0.2">
      <c r="A1" s="8"/>
      <c r="B1" s="8"/>
      <c r="C1" s="8"/>
      <c r="D1" s="136" t="s">
        <v>0</v>
      </c>
      <c r="E1" s="137"/>
      <c r="F1" s="119">
        <v>2026</v>
      </c>
      <c r="G1" s="120"/>
      <c r="H1" s="121"/>
      <c r="I1" s="8"/>
      <c r="J1" s="8"/>
      <c r="K1" s="136" t="s">
        <v>1</v>
      </c>
      <c r="L1" s="137"/>
      <c r="M1" s="133">
        <v>1</v>
      </c>
      <c r="N1" s="121"/>
      <c r="O1" s="134" t="s">
        <v>2</v>
      </c>
      <c r="P1" s="135"/>
      <c r="Q1" s="135"/>
      <c r="R1" s="135"/>
      <c r="S1" s="135"/>
      <c r="T1" s="8"/>
      <c r="U1" s="8"/>
      <c r="V1" s="8"/>
    </row>
    <row r="2" spans="1:22" x14ac:dyDescent="0.2">
      <c r="A2" s="24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7"/>
      <c r="R2" s="17"/>
      <c r="S2" s="17"/>
      <c r="T2" s="24"/>
      <c r="U2" s="24"/>
      <c r="V2" s="24"/>
    </row>
    <row r="3" spans="1:22" x14ac:dyDescent="0.2">
      <c r="A3" s="24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7"/>
      <c r="S3" s="17"/>
      <c r="T3" s="24"/>
      <c r="U3" s="24"/>
      <c r="V3" s="24"/>
    </row>
    <row r="4" spans="1:22" x14ac:dyDescent="0.2">
      <c r="A4" s="24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R4" s="17"/>
      <c r="S4" s="17"/>
      <c r="T4" s="24"/>
      <c r="U4" s="24"/>
      <c r="V4" s="24"/>
    </row>
    <row r="5" spans="1:22" ht="18" customHeight="1" x14ac:dyDescent="0.2">
      <c r="B5" s="132" t="str">
        <f>2026&amp;"-"&amp;2026+1&amp;" Fort Sage Unified Calendar"</f>
        <v>2026-2027 Fort Sage Unified Calendar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</row>
    <row r="6" spans="1:22" s="1" customFormat="1" ht="11.25" x14ac:dyDescent="0.2">
      <c r="B6" s="2"/>
      <c r="C6" s="2"/>
      <c r="D6" s="2"/>
      <c r="E6" s="2"/>
      <c r="F6" s="2"/>
      <c r="G6" s="2"/>
      <c r="H6" s="45"/>
      <c r="I6" s="2"/>
      <c r="J6" s="2"/>
      <c r="K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s="3" customFormat="1" ht="13.5" x14ac:dyDescent="0.3">
      <c r="B7" s="129">
        <f>DATE(2026,7,1)</f>
        <v>46204</v>
      </c>
      <c r="C7" s="130"/>
      <c r="D7" s="130"/>
      <c r="E7" s="130"/>
      <c r="F7" s="130"/>
      <c r="G7" s="130"/>
      <c r="H7" s="130"/>
      <c r="I7" s="4"/>
      <c r="J7" s="131" t="s">
        <v>3</v>
      </c>
      <c r="K7" s="131"/>
      <c r="L7" s="4"/>
      <c r="M7" s="129">
        <f>DATE(2026+1,1,1)</f>
        <v>46388</v>
      </c>
      <c r="N7" s="130"/>
      <c r="O7" s="130"/>
      <c r="P7" s="130"/>
      <c r="Q7" s="130"/>
      <c r="R7" s="130"/>
      <c r="S7" s="130"/>
      <c r="T7" s="4"/>
      <c r="U7" s="131" t="s">
        <v>4</v>
      </c>
      <c r="V7" s="131"/>
    </row>
    <row r="8" spans="1:22" s="1" customFormat="1" ht="11.25" x14ac:dyDescent="0.2">
      <c r="B8" s="9" t="str">
        <f>CHOOSE(1+MOD(startday+1-2,7),"Su","M","Tu","W","Th","F","Sa")</f>
        <v>Su</v>
      </c>
      <c r="C8" s="10" t="str">
        <f>CHOOSE(1+MOD(startday+2-2,7),"Su","M","Tu","W","Th","F","Sa")</f>
        <v>M</v>
      </c>
      <c r="D8" s="10" t="str">
        <f>CHOOSE(1+MOD(startday+3-2,7),"Su","M","Tu","W","Th","F","Sa")</f>
        <v>Tu</v>
      </c>
      <c r="E8" s="10" t="str">
        <f>CHOOSE(1+MOD(startday+4-2,7),"Su","M","Tu","W","Th","F","Sa")</f>
        <v>W</v>
      </c>
      <c r="F8" s="10" t="str">
        <f>CHOOSE(1+MOD(startday+5-2,7),"Su","M","Tu","W","Th","F","Sa")</f>
        <v>Th</v>
      </c>
      <c r="G8" s="10" t="str">
        <f>CHOOSE(1+MOD(startday+6-2,7),"Su","M","Tu","W","Th","F","Sa")</f>
        <v>F</v>
      </c>
      <c r="H8" s="18" t="str">
        <f>CHOOSE(1+MOD(startday+7-2,7),"Su","M","Tu","W","Th","F","Sa")</f>
        <v>Sa</v>
      </c>
      <c r="I8" s="4"/>
      <c r="J8" s="80">
        <v>45111</v>
      </c>
      <c r="K8" s="13" t="s">
        <v>5</v>
      </c>
      <c r="L8" s="4"/>
      <c r="M8" s="9" t="str">
        <f>CHOOSE(1+MOD(startday+1-2,7),"Su","M","Tu","W","Th","F","Sa")</f>
        <v>Su</v>
      </c>
      <c r="N8" s="10" t="str">
        <f>CHOOSE(1+MOD(startday+2-2,7),"Su","M","Tu","W","Th","F","Sa")</f>
        <v>M</v>
      </c>
      <c r="O8" s="10" t="str">
        <f>CHOOSE(1+MOD(startday+3-2,7),"Su","M","Tu","W","Th","F","Sa")</f>
        <v>Tu</v>
      </c>
      <c r="P8" s="10" t="str">
        <f>CHOOSE(1+MOD(startday+4-2,7),"Su","M","Tu","W","Th","F","Sa")</f>
        <v>W</v>
      </c>
      <c r="Q8" s="10" t="str">
        <f>CHOOSE(1+MOD(startday+5-2,7),"Su","M","Tu","W","Th","F","Sa")</f>
        <v>Th</v>
      </c>
      <c r="R8" s="10" t="str">
        <f>CHOOSE(1+MOD(startday+6-2,7),"Su","M","Tu","W","Th","F","Sa")</f>
        <v>F</v>
      </c>
      <c r="S8" s="9" t="str">
        <f>CHOOSE(1+MOD(startday+7-2,7),"Su","M","Tu","W","Th","F","Sa")</f>
        <v>Sa</v>
      </c>
      <c r="T8" s="4"/>
      <c r="U8" s="44" t="s">
        <v>6</v>
      </c>
      <c r="V8" s="43">
        <v>19</v>
      </c>
    </row>
    <row r="9" spans="1:22" s="1" customFormat="1" ht="11.25" x14ac:dyDescent="0.2">
      <c r="B9" s="36" t="str">
        <f>IF(WEEKDAY(B7,1)=startday,B7,"")</f>
        <v/>
      </c>
      <c r="C9" s="37" t="str">
        <f>IF(B9="",IF(WEEKDAY(B7,1)=MOD(startday,7)+1,B7,""),B9+1)</f>
        <v/>
      </c>
      <c r="D9" s="37" t="str">
        <f>IF(C9="",IF(WEEKDAY(B7,1)=MOD(startday+1,7)+1,B7,""),C9+1)</f>
        <v/>
      </c>
      <c r="E9" s="37">
        <f>IF(D9="",IF(WEEKDAY(B7,1)=MOD(startday+2,7)+1,B7,""),D9+1)</f>
        <v>46204</v>
      </c>
      <c r="F9" s="37">
        <f>IF(E9="",IF(WEEKDAY(B7,1)=MOD(startday+3,7)+1,B7,""),E9+1)</f>
        <v>46205</v>
      </c>
      <c r="G9" s="38">
        <f>IF(F9="",IF(WEEKDAY(B7,1)=MOD(startday+4,7)+1,B7,""),F9+1)</f>
        <v>46206</v>
      </c>
      <c r="H9" s="37">
        <f>IF(G9="",IF(WEEKDAY(B7,1)=MOD(startday+5,7)+1,B7,""),G9+1)</f>
        <v>46207</v>
      </c>
      <c r="I9" s="4"/>
      <c r="J9" s="6"/>
      <c r="K9" s="4"/>
      <c r="L9" s="4"/>
      <c r="M9" s="52" t="str">
        <f>IF(WEEKDAY(M7,1)=startday,M7,"")</f>
        <v/>
      </c>
      <c r="N9" s="39" t="str">
        <f>IF(M9="",IF(WEEKDAY(M7,1)=MOD(startday,7)+1,M7,""),M9+1)</f>
        <v/>
      </c>
      <c r="O9" s="61" t="str">
        <f>IF(N9="",IF(WEEKDAY(M7,1)=MOD(startday+1,7)+1,M7,""),N9+1)</f>
        <v/>
      </c>
      <c r="P9" s="39" t="str">
        <f>IF(O9="",IF(WEEKDAY(M7,1)=MOD(startday+2,7)+1,M7,""),O9+1)</f>
        <v/>
      </c>
      <c r="Q9" s="39" t="str">
        <f>IF(P9="",IF(WEEKDAY(M7,1)=MOD(startday+3,7)+1,M7,""),P9+1)</f>
        <v/>
      </c>
      <c r="R9" s="39">
        <f>IF(Q9="",IF(WEEKDAY(M7,1)=MOD(startday+4,7)+1,M7,""),Q9+1)</f>
        <v>46388</v>
      </c>
      <c r="S9" s="63">
        <f>IF(R9="",IF(WEEKDAY(M7,1)=MOD(startday+5,7)+1,M7,""),R9+1)</f>
        <v>46389</v>
      </c>
      <c r="T9" s="4"/>
      <c r="U9" s="106">
        <v>1</v>
      </c>
      <c r="V9" s="15" t="s">
        <v>43</v>
      </c>
    </row>
    <row r="10" spans="1:22" s="1" customFormat="1" ht="11.25" x14ac:dyDescent="0.2">
      <c r="B10" s="38">
        <f>IF(H9="","",IF(MONTH(H9+1)&lt;&gt;MONTH(H9),"",H9+1))</f>
        <v>46208</v>
      </c>
      <c r="C10" s="37">
        <f t="shared" ref="C10:H10" si="0">IF(B10="","",IF(MONTH(B10+1)&lt;&gt;MONTH(B10),"",B10+1))</f>
        <v>46209</v>
      </c>
      <c r="D10" s="92">
        <f t="shared" si="0"/>
        <v>46210</v>
      </c>
      <c r="E10" s="37">
        <f t="shared" si="0"/>
        <v>46211</v>
      </c>
      <c r="F10" s="37">
        <f t="shared" si="0"/>
        <v>46212</v>
      </c>
      <c r="G10" s="37">
        <f t="shared" si="0"/>
        <v>46213</v>
      </c>
      <c r="H10" s="37">
        <f t="shared" si="0"/>
        <v>46214</v>
      </c>
      <c r="I10" s="4"/>
      <c r="J10" s="6"/>
      <c r="K10" s="4"/>
      <c r="L10" s="4"/>
      <c r="M10" s="52">
        <f>IF(S9="","",IF(MONTH(S9+1)&lt;&gt;MONTH(S9),"",S9+1))</f>
        <v>46390</v>
      </c>
      <c r="N10" s="41">
        <f t="shared" ref="N10:S13" si="1">IF(M10="","",IF(MONTH(M10+1)&lt;&gt;MONTH(M10),"",M10+1))</f>
        <v>46391</v>
      </c>
      <c r="O10" s="41">
        <f t="shared" si="1"/>
        <v>46392</v>
      </c>
      <c r="P10" s="41">
        <f t="shared" si="1"/>
        <v>46393</v>
      </c>
      <c r="Q10" s="41">
        <f t="shared" si="1"/>
        <v>46394</v>
      </c>
      <c r="R10" s="108">
        <f t="shared" si="1"/>
        <v>46395</v>
      </c>
      <c r="S10" s="63">
        <f t="shared" si="1"/>
        <v>46396</v>
      </c>
      <c r="T10" s="4"/>
      <c r="U10" s="114"/>
      <c r="V10" s="4"/>
    </row>
    <row r="11" spans="1:22" s="1" customFormat="1" ht="10.5" customHeight="1" x14ac:dyDescent="0.2">
      <c r="B11" s="36">
        <f>IF(H10="","",IF(MONTH(H10+1)&lt;&gt;MONTH(H10),"",H10+1))</f>
        <v>46215</v>
      </c>
      <c r="C11" s="37">
        <f t="shared" ref="C11:H13" si="2">IF(B11="","",IF(MONTH(B11+1)&lt;&gt;MONTH(B11),"",B11+1))</f>
        <v>46216</v>
      </c>
      <c r="D11" s="37">
        <f t="shared" si="2"/>
        <v>46217</v>
      </c>
      <c r="E11" s="37">
        <f t="shared" si="2"/>
        <v>46218</v>
      </c>
      <c r="F11" s="37">
        <f t="shared" si="2"/>
        <v>46219</v>
      </c>
      <c r="G11" s="37">
        <f t="shared" si="2"/>
        <v>46220</v>
      </c>
      <c r="H11" s="37">
        <f t="shared" si="2"/>
        <v>46221</v>
      </c>
      <c r="I11" s="4"/>
      <c r="J11" s="6"/>
      <c r="K11" s="4"/>
      <c r="L11" s="4"/>
      <c r="M11" s="52">
        <f>IF(S10="","",IF(MONTH(S10+1)&lt;&gt;MONTH(S10),"",S10+1))</f>
        <v>46397</v>
      </c>
      <c r="N11" s="41">
        <f t="shared" si="1"/>
        <v>46398</v>
      </c>
      <c r="O11" s="41">
        <f t="shared" si="1"/>
        <v>46399</v>
      </c>
      <c r="P11" s="47">
        <f t="shared" si="1"/>
        <v>46400</v>
      </c>
      <c r="Q11" s="41">
        <f t="shared" si="1"/>
        <v>46401</v>
      </c>
      <c r="R11" s="41">
        <f t="shared" si="1"/>
        <v>46402</v>
      </c>
      <c r="S11" s="63">
        <f t="shared" si="1"/>
        <v>46403</v>
      </c>
      <c r="T11" s="4"/>
      <c r="U11" s="77">
        <v>18</v>
      </c>
      <c r="V11" s="13" t="s">
        <v>7</v>
      </c>
    </row>
    <row r="12" spans="1:22" s="1" customFormat="1" ht="10.5" customHeight="1" x14ac:dyDescent="0.2">
      <c r="B12" s="36">
        <f>IF(H11="","",IF(MONTH(H11+1)&lt;&gt;MONTH(H11),"",H11+1))</f>
        <v>46222</v>
      </c>
      <c r="C12" s="37">
        <f t="shared" si="2"/>
        <v>46223</v>
      </c>
      <c r="D12" s="37">
        <f t="shared" si="2"/>
        <v>46224</v>
      </c>
      <c r="E12" s="37">
        <f t="shared" si="2"/>
        <v>46225</v>
      </c>
      <c r="F12" s="37">
        <f t="shared" si="2"/>
        <v>46226</v>
      </c>
      <c r="G12" s="37">
        <f t="shared" si="2"/>
        <v>46227</v>
      </c>
      <c r="H12" s="37">
        <f t="shared" si="2"/>
        <v>46228</v>
      </c>
      <c r="I12" s="4"/>
      <c r="J12" s="6"/>
      <c r="K12" s="4"/>
      <c r="L12" s="4"/>
      <c r="M12" s="52">
        <f>IF(S11="","",IF(MONTH(S11+1)&lt;&gt;MONTH(S11),"",S11+1))</f>
        <v>46404</v>
      </c>
      <c r="N12" s="39">
        <f t="shared" si="1"/>
        <v>46405</v>
      </c>
      <c r="O12" s="41">
        <f t="shared" si="1"/>
        <v>46406</v>
      </c>
      <c r="P12" s="47">
        <f t="shared" si="1"/>
        <v>46407</v>
      </c>
      <c r="Q12" s="41">
        <f t="shared" si="1"/>
        <v>46408</v>
      </c>
      <c r="R12" s="108">
        <f t="shared" si="1"/>
        <v>46409</v>
      </c>
      <c r="S12" s="63">
        <f t="shared" si="1"/>
        <v>46410</v>
      </c>
      <c r="T12" s="4"/>
      <c r="U12" s="6"/>
      <c r="V12" s="4"/>
    </row>
    <row r="13" spans="1:22" s="1" customFormat="1" ht="11.25" x14ac:dyDescent="0.2">
      <c r="B13" s="36">
        <f>IF(H12="","",IF(MONTH(H12+1)&lt;&gt;MONTH(H12),"",H12+1))</f>
        <v>46229</v>
      </c>
      <c r="C13" s="37">
        <f t="shared" si="2"/>
        <v>46230</v>
      </c>
      <c r="D13" s="37">
        <f t="shared" si="2"/>
        <v>46231</v>
      </c>
      <c r="E13" s="37">
        <f t="shared" si="2"/>
        <v>46232</v>
      </c>
      <c r="F13" s="37">
        <f t="shared" si="2"/>
        <v>46233</v>
      </c>
      <c r="G13" s="37">
        <f t="shared" si="2"/>
        <v>46234</v>
      </c>
      <c r="H13" s="37" t="str">
        <f t="shared" si="2"/>
        <v/>
      </c>
      <c r="I13" s="4"/>
      <c r="J13" s="6"/>
      <c r="K13" s="4"/>
      <c r="L13" s="4"/>
      <c r="M13" s="52">
        <f>IF(S12="","",IF(MONTH(S12+1)&lt;&gt;MONTH(S12),"",S12+1))</f>
        <v>46411</v>
      </c>
      <c r="N13" s="41">
        <f t="shared" si="1"/>
        <v>46412</v>
      </c>
      <c r="O13" s="41">
        <f t="shared" si="1"/>
        <v>46413</v>
      </c>
      <c r="P13" s="47">
        <f t="shared" si="1"/>
        <v>46414</v>
      </c>
      <c r="Q13" s="64">
        <f t="shared" si="1"/>
        <v>46415</v>
      </c>
      <c r="R13" s="46">
        <f t="shared" si="1"/>
        <v>46416</v>
      </c>
      <c r="S13" s="5">
        <f t="shared" si="1"/>
        <v>46417</v>
      </c>
      <c r="T13" s="4"/>
      <c r="U13" s="6"/>
      <c r="V13" s="4"/>
    </row>
    <row r="14" spans="1:22" s="1" customFormat="1" ht="11.25" x14ac:dyDescent="0.2">
      <c r="B14" s="40"/>
      <c r="C14" s="40"/>
      <c r="D14" s="32"/>
      <c r="E14" s="32"/>
      <c r="F14" s="32"/>
      <c r="G14" s="32"/>
      <c r="H14" s="32"/>
      <c r="I14" s="4"/>
      <c r="J14" s="6"/>
      <c r="K14" s="4"/>
      <c r="L14" s="4"/>
      <c r="M14" s="32"/>
      <c r="N14" s="33"/>
      <c r="O14" s="34"/>
      <c r="P14" s="35"/>
      <c r="Q14" s="33"/>
      <c r="R14" s="33"/>
      <c r="S14" s="31"/>
      <c r="T14" s="4"/>
      <c r="U14" s="6"/>
      <c r="V14" s="4"/>
    </row>
    <row r="15" spans="1:22" s="3" customFormat="1" ht="13.5" x14ac:dyDescent="0.3">
      <c r="B15" s="129">
        <f>DATE(2026,8,1)</f>
        <v>46235</v>
      </c>
      <c r="C15" s="130"/>
      <c r="D15" s="130"/>
      <c r="E15" s="130"/>
      <c r="F15" s="130"/>
      <c r="G15" s="130"/>
      <c r="H15" s="130"/>
      <c r="I15" s="4"/>
      <c r="J15" s="131" t="s">
        <v>8</v>
      </c>
      <c r="K15" s="131"/>
      <c r="L15" s="4"/>
      <c r="M15" s="129">
        <f>DATE(2026+1,2,1)</f>
        <v>46419</v>
      </c>
      <c r="N15" s="130"/>
      <c r="O15" s="130"/>
      <c r="P15" s="130"/>
      <c r="Q15" s="130"/>
      <c r="R15" s="130"/>
      <c r="S15" s="130"/>
      <c r="T15" s="4"/>
      <c r="U15" s="131" t="s">
        <v>9</v>
      </c>
      <c r="V15" s="131"/>
    </row>
    <row r="16" spans="1:22" s="1" customFormat="1" ht="10.5" customHeight="1" x14ac:dyDescent="0.2">
      <c r="B16" s="9" t="str">
        <f>CHOOSE(1+MOD(startday+1-2,7),"Su","M","Tu","W","Th","F","Sa")</f>
        <v>Su</v>
      </c>
      <c r="C16" s="10" t="str">
        <f>CHOOSE(1+MOD(startday+2-2,7),"Su","M","Tu","W","Th","F","Sa")</f>
        <v>M</v>
      </c>
      <c r="D16" s="10" t="str">
        <f>CHOOSE(1+MOD(startday+3-2,7),"Su","M","Tu","W","Th","F","Sa")</f>
        <v>Tu</v>
      </c>
      <c r="E16" s="10" t="str">
        <f>CHOOSE(1+MOD(startday+4-2,7),"Su","M","Tu","W","Th","F","Sa")</f>
        <v>W</v>
      </c>
      <c r="F16" s="10" t="str">
        <f>CHOOSE(1+MOD(startday+5-2,7),"Su","M","Tu","W","Th","F","Sa")</f>
        <v>Th</v>
      </c>
      <c r="G16" s="10" t="str">
        <f>CHOOSE(1+MOD(startday+6-2,7),"Su","M","Tu","W","Th","F","Sa")</f>
        <v>F</v>
      </c>
      <c r="H16" s="18" t="str">
        <f>CHOOSE(1+MOD(startday+7-2,7),"Su","M","Tu","W","Th","F","Sa")</f>
        <v>Sa</v>
      </c>
      <c r="I16" s="4"/>
      <c r="J16" s="6" t="s">
        <v>6</v>
      </c>
      <c r="K16" s="23">
        <v>13</v>
      </c>
      <c r="L16" s="4"/>
      <c r="M16" s="9" t="str">
        <f>CHOOSE(1+MOD(startday+1-2,7),"Su","M","Tu","W","Th","F","Sa")</f>
        <v>Su</v>
      </c>
      <c r="N16" s="10" t="str">
        <f>CHOOSE(1+MOD(startday+2-2,7),"Su","M","Tu","W","Th","F","Sa")</f>
        <v>M</v>
      </c>
      <c r="O16" s="10" t="str">
        <f>CHOOSE(1+MOD(startday+3-2,7),"Su","M","Tu","W","Th","F","Sa")</f>
        <v>Tu</v>
      </c>
      <c r="P16" s="10" t="str">
        <f>CHOOSE(1+MOD(startday+4-2,7),"Su","M","Tu","W","Th","F","Sa")</f>
        <v>W</v>
      </c>
      <c r="Q16" s="10" t="str">
        <f>CHOOSE(1+MOD(startday+5-2,7),"Su","M","Tu","W","Th","F","Sa")</f>
        <v>Th</v>
      </c>
      <c r="R16" s="10" t="str">
        <f>CHOOSE(1+MOD(startday+6-2,7),"Su","M","Tu","W","Th","F","Sa")</f>
        <v>F</v>
      </c>
      <c r="S16" s="9" t="str">
        <f>CHOOSE(1+MOD(startday+7-2,7),"Su","M","Tu","W","Th","F","Sa")</f>
        <v>Sa</v>
      </c>
      <c r="T16" s="4"/>
      <c r="U16" s="44" t="s">
        <v>6</v>
      </c>
      <c r="V16" s="43">
        <v>18</v>
      </c>
    </row>
    <row r="17" spans="2:22" s="1" customFormat="1" ht="10.5" customHeight="1" x14ac:dyDescent="0.2">
      <c r="B17" s="36" t="str">
        <f>IF(WEEKDAY(B15,1)=startday,B15,"")</f>
        <v/>
      </c>
      <c r="C17" s="41" t="str">
        <f>IF(B17="",IF(WEEKDAY(B15,1)=MOD(startday,7)+1,B15,""),B17+1)</f>
        <v/>
      </c>
      <c r="D17" s="41" t="str">
        <f>IF(C17="",IF(WEEKDAY(B15,1)=MOD(startday+1,7)+1,B15,""),C17+1)</f>
        <v/>
      </c>
      <c r="E17" s="41" t="str">
        <f>IF(D17="",IF(WEEKDAY(B15,1)=MOD(startday+2,7)+1,B15,""),D17+1)</f>
        <v/>
      </c>
      <c r="F17" s="41" t="str">
        <f>IF(E17="",IF(WEEKDAY(B15,1)=MOD(startday+3,7)+1,B15,""),E17+1)</f>
        <v/>
      </c>
      <c r="G17" s="41" t="str">
        <f>IF(F17="",IF(WEEKDAY(B15,1)=MOD(startday+4,7)+1,B15,""),F17+1)</f>
        <v/>
      </c>
      <c r="H17" s="37">
        <f>IF(G17="",IF(WEEKDAY(B15,1)=MOD(startday+5,7)+1,B15,""),G17+1)</f>
        <v>46235</v>
      </c>
      <c r="I17" s="4"/>
      <c r="J17" s="81">
        <v>46244</v>
      </c>
      <c r="K17" s="12" t="s">
        <v>10</v>
      </c>
      <c r="L17" s="4"/>
      <c r="M17" s="5" t="str">
        <f>IF(WEEKDAY(M15,1)=startday,M15,"")</f>
        <v/>
      </c>
      <c r="N17" s="21">
        <f>IF(M17="",IF(WEEKDAY(M15,1)=MOD(startday,7)+1,M15,""),M17+1)</f>
        <v>46419</v>
      </c>
      <c r="O17" s="21">
        <f>IF(N17="",IF(WEEKDAY(M15,1)=MOD(startday+1,7)+1,M15,""),N17+1)</f>
        <v>46420</v>
      </c>
      <c r="P17" s="54">
        <f>IF(O17="",IF(WEEKDAY(M15,1)=MOD(startday+2,7)+1,M15,""),O17+1)</f>
        <v>46421</v>
      </c>
      <c r="Q17" s="55">
        <f>IF(P17="",IF(WEEKDAY(M15,1)=MOD(startday+3,7)+1,M15,""),P17+1)</f>
        <v>46422</v>
      </c>
      <c r="R17" s="109">
        <f>IF(Q17="",IF(WEEKDAY(M15,1)=MOD(startday+4,7)+1,M15,""),Q17+1)</f>
        <v>46423</v>
      </c>
      <c r="S17" s="63">
        <f>IF(R17="",IF(WEEKDAY(M15,1)=MOD(startday+5,7)+1,M15,""),R17+1)</f>
        <v>46424</v>
      </c>
      <c r="T17" s="4"/>
      <c r="U17" s="76">
        <v>45334</v>
      </c>
      <c r="V17" s="27" t="s">
        <v>56</v>
      </c>
    </row>
    <row r="18" spans="2:22" s="1" customFormat="1" ht="10.5" customHeight="1" x14ac:dyDescent="0.2">
      <c r="B18" s="36">
        <f>IF(H17="","",IF(MONTH(H17+1)&lt;&gt;MONTH(H17),"",H17+1))</f>
        <v>46236</v>
      </c>
      <c r="C18" s="41">
        <f t="shared" ref="C18:H21" si="3">IF(B18="","",IF(MONTH(B18+1)&lt;&gt;MONTH(B18),"",B18+1))</f>
        <v>46237</v>
      </c>
      <c r="D18" s="41">
        <f t="shared" si="3"/>
        <v>46238</v>
      </c>
      <c r="E18" s="47">
        <f t="shared" si="3"/>
        <v>46239</v>
      </c>
      <c r="F18" s="47">
        <f t="shared" si="3"/>
        <v>46240</v>
      </c>
      <c r="G18" s="41">
        <f t="shared" si="3"/>
        <v>46241</v>
      </c>
      <c r="H18" s="37">
        <f t="shared" si="3"/>
        <v>46242</v>
      </c>
      <c r="I18" s="4"/>
      <c r="J18" s="84" t="s">
        <v>59</v>
      </c>
      <c r="K18" s="12" t="s">
        <v>39</v>
      </c>
      <c r="L18" s="4"/>
      <c r="M18" s="52">
        <f>IF(S17="","",IF(MONTH(S17+1)&lt;&gt;MONTH(S17),"",S17+1))</f>
        <v>46425</v>
      </c>
      <c r="N18" s="41">
        <f t="shared" ref="N18:S21" si="4">IF(M18="","",IF(MONTH(M18+1)&lt;&gt;MONTH(M18),"",M18+1))</f>
        <v>46426</v>
      </c>
      <c r="O18" s="41">
        <f t="shared" si="4"/>
        <v>46427</v>
      </c>
      <c r="P18" s="47">
        <f t="shared" si="4"/>
        <v>46428</v>
      </c>
      <c r="Q18" s="47">
        <f t="shared" si="4"/>
        <v>46429</v>
      </c>
      <c r="R18" s="39">
        <f t="shared" si="4"/>
        <v>46430</v>
      </c>
      <c r="S18" s="63">
        <f t="shared" si="4"/>
        <v>46431</v>
      </c>
      <c r="T18" s="4"/>
      <c r="U18" s="78">
        <v>46058</v>
      </c>
      <c r="V18" s="14" t="s">
        <v>42</v>
      </c>
    </row>
    <row r="19" spans="2:22" s="1" customFormat="1" ht="10.5" customHeight="1" x14ac:dyDescent="0.2">
      <c r="B19" s="36">
        <f>IF(H18="","",IF(MONTH(H18+1)&lt;&gt;MONTH(H18),"",H18+1))</f>
        <v>46243</v>
      </c>
      <c r="C19" s="48">
        <f t="shared" si="3"/>
        <v>46244</v>
      </c>
      <c r="D19" s="48">
        <f t="shared" si="3"/>
        <v>46245</v>
      </c>
      <c r="E19" s="48">
        <f t="shared" si="3"/>
        <v>46246</v>
      </c>
      <c r="F19" s="93">
        <f t="shared" si="3"/>
        <v>46247</v>
      </c>
      <c r="G19" s="47">
        <f t="shared" si="3"/>
        <v>46248</v>
      </c>
      <c r="H19" s="37">
        <f t="shared" si="3"/>
        <v>46249</v>
      </c>
      <c r="I19" s="4"/>
      <c r="J19" s="82">
        <v>46247</v>
      </c>
      <c r="K19" s="25" t="s">
        <v>40</v>
      </c>
      <c r="L19" s="4"/>
      <c r="M19" s="52">
        <f>IF(S18="","",IF(MONTH(S18+1)&lt;&gt;MONTH(S18),"",S18+1))</f>
        <v>46432</v>
      </c>
      <c r="N19" s="39">
        <f t="shared" si="4"/>
        <v>46433</v>
      </c>
      <c r="O19" s="41">
        <f t="shared" si="4"/>
        <v>46434</v>
      </c>
      <c r="P19" s="47">
        <f t="shared" si="4"/>
        <v>46435</v>
      </c>
      <c r="Q19" s="41">
        <f t="shared" si="4"/>
        <v>46436</v>
      </c>
      <c r="R19" s="108">
        <f t="shared" si="4"/>
        <v>46437</v>
      </c>
      <c r="S19" s="63">
        <f t="shared" si="4"/>
        <v>46438</v>
      </c>
      <c r="T19" s="4"/>
      <c r="U19" s="76">
        <v>44972</v>
      </c>
      <c r="V19" s="27" t="s">
        <v>57</v>
      </c>
    </row>
    <row r="20" spans="2:22" s="1" customFormat="1" ht="10.5" customHeight="1" x14ac:dyDescent="0.2">
      <c r="B20" s="36">
        <f>IF(H19="","",IF(MONTH(H19+1)&lt;&gt;MONTH(H19),"",H19+1))</f>
        <v>46250</v>
      </c>
      <c r="C20" s="41">
        <f t="shared" si="3"/>
        <v>46251</v>
      </c>
      <c r="D20" s="41">
        <f t="shared" si="3"/>
        <v>46252</v>
      </c>
      <c r="E20" s="41">
        <f t="shared" si="3"/>
        <v>46253</v>
      </c>
      <c r="F20" s="41">
        <f t="shared" si="3"/>
        <v>46254</v>
      </c>
      <c r="G20" s="41">
        <f t="shared" si="3"/>
        <v>46255</v>
      </c>
      <c r="H20" s="37">
        <f t="shared" si="3"/>
        <v>46256</v>
      </c>
      <c r="I20" s="4"/>
      <c r="J20" s="83">
        <v>46262</v>
      </c>
      <c r="K20" s="75" t="s">
        <v>60</v>
      </c>
      <c r="L20" s="4"/>
      <c r="M20" s="52">
        <f>IF(S19="","",IF(MONTH(S19+1)&lt;&gt;MONTH(S19),"",S19+1))</f>
        <v>46439</v>
      </c>
      <c r="N20" s="41">
        <f t="shared" si="4"/>
        <v>46440</v>
      </c>
      <c r="O20" s="41">
        <f t="shared" si="4"/>
        <v>46441</v>
      </c>
      <c r="P20" s="47">
        <f t="shared" si="4"/>
        <v>46442</v>
      </c>
      <c r="Q20" s="41">
        <f t="shared" si="4"/>
        <v>46443</v>
      </c>
      <c r="R20" s="47">
        <f t="shared" si="4"/>
        <v>46444</v>
      </c>
      <c r="S20" s="63">
        <f t="shared" si="4"/>
        <v>46445</v>
      </c>
      <c r="T20" s="4"/>
    </row>
    <row r="21" spans="2:22" s="1" customFormat="1" ht="10.5" customHeight="1" x14ac:dyDescent="0.2">
      <c r="B21" s="36">
        <f>IF(H20="","",IF(MONTH(H20+1)&lt;&gt;MONTH(H20),"",H20+1))</f>
        <v>46257</v>
      </c>
      <c r="C21" s="41">
        <f t="shared" si="3"/>
        <v>46258</v>
      </c>
      <c r="D21" s="41">
        <f t="shared" si="3"/>
        <v>46259</v>
      </c>
      <c r="E21" s="41">
        <f t="shared" si="3"/>
        <v>46260</v>
      </c>
      <c r="F21" s="41">
        <f t="shared" si="3"/>
        <v>46261</v>
      </c>
      <c r="G21" s="107">
        <f t="shared" si="3"/>
        <v>46262</v>
      </c>
      <c r="H21" s="103">
        <f t="shared" si="3"/>
        <v>46263</v>
      </c>
      <c r="I21" s="4"/>
      <c r="L21" s="4"/>
      <c r="M21" s="52">
        <f>IF(S20="","",IF(MONTH(S20+1)&lt;&gt;MONTH(S20),"",S20+1))</f>
        <v>46446</v>
      </c>
      <c r="N21" s="41" t="str">
        <f t="shared" si="4"/>
        <v/>
      </c>
      <c r="O21" s="41" t="str">
        <f t="shared" si="4"/>
        <v/>
      </c>
      <c r="P21" s="41" t="str">
        <f t="shared" si="4"/>
        <v/>
      </c>
      <c r="Q21" s="41" t="str">
        <f t="shared" si="4"/>
        <v/>
      </c>
      <c r="R21" s="64" t="str">
        <f t="shared" si="4"/>
        <v/>
      </c>
      <c r="S21" s="5" t="str">
        <f t="shared" si="4"/>
        <v/>
      </c>
      <c r="T21" s="4"/>
    </row>
    <row r="22" spans="2:22" s="1" customFormat="1" ht="10.5" customHeight="1" x14ac:dyDescent="0.2">
      <c r="B22" s="104">
        <v>30</v>
      </c>
      <c r="C22" s="41">
        <v>31</v>
      </c>
      <c r="D22" s="49"/>
      <c r="E22" s="41"/>
      <c r="F22" s="41"/>
      <c r="G22" s="41"/>
      <c r="H22" s="37"/>
      <c r="I22" s="4"/>
      <c r="L22" s="4"/>
      <c r="M22" s="31"/>
      <c r="N22" s="33"/>
      <c r="O22" s="33"/>
      <c r="P22" s="33"/>
      <c r="Q22" s="33"/>
      <c r="R22" s="33"/>
      <c r="S22" s="31"/>
      <c r="T22" s="4"/>
    </row>
    <row r="23" spans="2:22" s="3" customFormat="1" ht="10.5" customHeight="1" x14ac:dyDescent="0.3">
      <c r="B23" s="129">
        <f>DATE(2026,9,1)</f>
        <v>46266</v>
      </c>
      <c r="C23" s="130"/>
      <c r="D23" s="130"/>
      <c r="E23" s="130"/>
      <c r="F23" s="130"/>
      <c r="G23" s="130"/>
      <c r="H23" s="130"/>
      <c r="I23" s="4"/>
      <c r="J23" s="131" t="s">
        <v>11</v>
      </c>
      <c r="K23" s="131"/>
      <c r="L23" s="4"/>
      <c r="M23" s="129">
        <f>DATE(2026+1,3,1)</f>
        <v>46447</v>
      </c>
      <c r="N23" s="130"/>
      <c r="O23" s="130"/>
      <c r="P23" s="130"/>
      <c r="Q23" s="130"/>
      <c r="R23" s="130"/>
      <c r="S23" s="130"/>
      <c r="T23" s="4"/>
      <c r="U23" s="131" t="s">
        <v>12</v>
      </c>
      <c r="V23" s="131"/>
    </row>
    <row r="24" spans="2:22" s="1" customFormat="1" ht="10.5" customHeight="1" x14ac:dyDescent="0.2">
      <c r="B24" s="9" t="str">
        <f>CHOOSE(1+MOD(startday+1-2,7),"Su","M","Tu","W","Th","F","Sa")</f>
        <v>Su</v>
      </c>
      <c r="C24" s="10" t="str">
        <f>CHOOSE(1+MOD(startday+2-2,7),"Su","M","Tu","W","Th","F","Sa")</f>
        <v>M</v>
      </c>
      <c r="D24" s="10" t="str">
        <f>CHOOSE(1+MOD(startday+3-2,7),"Su","M","Tu","W","Th","F","Sa")</f>
        <v>Tu</v>
      </c>
      <c r="E24" s="10" t="str">
        <f>CHOOSE(1+MOD(startday+4-2,7),"Su","M","Tu","W","Th","F","Sa")</f>
        <v>W</v>
      </c>
      <c r="F24" s="10" t="str">
        <f>CHOOSE(1+MOD(startday+5-2,7),"Su","M","Tu","W","Th","F","Sa")</f>
        <v>Th</v>
      </c>
      <c r="G24" s="10" t="str">
        <f>CHOOSE(1+MOD(startday+6-2,7),"Su","M","Tu","W","Th","F","Sa")</f>
        <v>F</v>
      </c>
      <c r="H24" s="18" t="str">
        <f>CHOOSE(1+MOD(startday+7-2,7),"Su","M","Tu","W","Th","F","Sa")</f>
        <v>Sa</v>
      </c>
      <c r="I24" s="4"/>
      <c r="J24" s="42" t="s">
        <v>6</v>
      </c>
      <c r="K24" s="43">
        <v>20</v>
      </c>
      <c r="L24" s="4"/>
      <c r="M24" s="9" t="str">
        <f>CHOOSE(1+MOD(startday+1-2,7),"Su","M","Tu","W","Th","F","Sa")</f>
        <v>Su</v>
      </c>
      <c r="N24" s="10" t="str">
        <f>CHOOSE(1+MOD(startday+2-2,7),"Su","M","Tu","W","Th","F","Sa")</f>
        <v>M</v>
      </c>
      <c r="O24" s="10" t="str">
        <f>CHOOSE(1+MOD(startday+3-2,7),"Su","M","Tu","W","Th","F","Sa")</f>
        <v>Tu</v>
      </c>
      <c r="P24" s="10" t="str">
        <f>CHOOSE(1+MOD(startday+4-2,7),"Su","M","Tu","W","Th","F","Sa")</f>
        <v>W</v>
      </c>
      <c r="Q24" s="10" t="str">
        <f>CHOOSE(1+MOD(startday+5-2,7),"Su","M","Tu","W","Th","F","Sa")</f>
        <v>Th</v>
      </c>
      <c r="R24" s="10" t="str">
        <f>CHOOSE(1+MOD(startday+6-2,7),"Su","M","Tu","W","Th","F","Sa")</f>
        <v>F</v>
      </c>
      <c r="S24" s="9" t="str">
        <f>CHOOSE(1+MOD(startday+7-2,7),"Su","M","Tu","W","Th","F","Sa")</f>
        <v>Sa</v>
      </c>
      <c r="T24" s="4"/>
      <c r="U24" s="44" t="s">
        <v>6</v>
      </c>
      <c r="V24" s="43">
        <v>19</v>
      </c>
    </row>
    <row r="25" spans="2:22" s="1" customFormat="1" ht="10.5" customHeight="1" x14ac:dyDescent="0.2">
      <c r="B25" s="5" t="str">
        <f>IF(WEEKDAY(B23,1)=startday,B23,"")</f>
        <v/>
      </c>
      <c r="C25" s="53" t="str">
        <f>IF(B25="",IF(WEEKDAY(B23,1)=MOD(startday,7)+1,B23,""),B25+1)</f>
        <v/>
      </c>
      <c r="D25" s="21">
        <f>IF(C25="",IF(WEEKDAY(B23,1)=MOD(startday+1,7)+1,B23,""),C25+1)</f>
        <v>46266</v>
      </c>
      <c r="E25" s="22">
        <f>IF(D25="",IF(WEEKDAY(B23,1)=MOD(startday+2,7)+1,B23,""),D25+1)</f>
        <v>46267</v>
      </c>
      <c r="F25" s="54">
        <f>IF(E25="",IF(WEEKDAY(B23,1)=MOD(startday+3,7)+1,B23,""),E25+1)</f>
        <v>46268</v>
      </c>
      <c r="G25" s="55">
        <f>IF(F25="",IF(WEEKDAY(B23,1)=MOD(startday+4,7)+1,B23,""),F25+1)</f>
        <v>46269</v>
      </c>
      <c r="H25" s="50">
        <f>IF(G25="",IF(WEEKDAY(B23,1)=MOD(startday+5,7)+1,B23,""),G25+1)</f>
        <v>46270</v>
      </c>
      <c r="I25" s="4"/>
      <c r="J25" s="77">
        <v>46272</v>
      </c>
      <c r="K25" s="13" t="s">
        <v>13</v>
      </c>
      <c r="L25" s="4"/>
      <c r="M25" s="5" t="str">
        <f>IF(WEEKDAY(M23,1)=startday,M23,"")</f>
        <v/>
      </c>
      <c r="N25" s="21">
        <f>IF(M25="",IF(WEEKDAY(M23,1)=MOD(startday,7)+1,M23,""),M25+1)</f>
        <v>46447</v>
      </c>
      <c r="O25" s="21">
        <f>IF(N25="",IF(WEEKDAY(M23,1)=MOD(startday+1,7)+1,M23,""),N25+1)</f>
        <v>46448</v>
      </c>
      <c r="P25" s="22">
        <f>IF(O25="",IF(WEEKDAY(M23,1)=MOD(startday+2,7)+1,M23,""),O25+1)</f>
        <v>46449</v>
      </c>
      <c r="Q25" s="54">
        <f>IF(P25="",IF(WEEKDAY(M23,1)=MOD(startday+3,7)+1,M23,""),P25+1)</f>
        <v>46450</v>
      </c>
      <c r="R25" s="109">
        <f>IF(Q25="",IF(WEEKDAY(M23,1)=MOD(startday+4,7)+1,M23,""),Q25+1)</f>
        <v>46451</v>
      </c>
      <c r="S25" s="63">
        <f>IF(R25="",IF(WEEKDAY(M23,1)=MOD(startday+5,7)+1,M23,""),R25+1)</f>
        <v>46452</v>
      </c>
      <c r="T25" s="4"/>
      <c r="U25" s="78">
        <v>46093</v>
      </c>
      <c r="V25" s="14" t="s">
        <v>50</v>
      </c>
    </row>
    <row r="26" spans="2:22" s="1" customFormat="1" ht="10.5" customHeight="1" x14ac:dyDescent="0.2">
      <c r="B26" s="52">
        <f>IF(H25="","",IF(MONTH(H25+1)&lt;&gt;MONTH(H25),"",H25+1))</f>
        <v>46271</v>
      </c>
      <c r="C26" s="39">
        <f t="shared" ref="C26:H29" si="5">IF(B26="","",IF(MONTH(B26+1)&lt;&gt;MONTH(B26),"",B26+1))</f>
        <v>46272</v>
      </c>
      <c r="D26" s="41">
        <f t="shared" si="5"/>
        <v>46273</v>
      </c>
      <c r="E26" s="47">
        <f t="shared" si="5"/>
        <v>46274</v>
      </c>
      <c r="F26" s="41">
        <f t="shared" si="5"/>
        <v>46275</v>
      </c>
      <c r="G26" s="108">
        <f t="shared" si="5"/>
        <v>46276</v>
      </c>
      <c r="H26" s="50">
        <f t="shared" si="5"/>
        <v>46277</v>
      </c>
      <c r="I26" s="4"/>
      <c r="J26" s="85">
        <v>46276</v>
      </c>
      <c r="K26" s="28" t="s">
        <v>31</v>
      </c>
      <c r="L26" s="4"/>
      <c r="M26" s="52">
        <f>IF(S25="","",IF(MONTH(S25+1)&lt;&gt;MONTH(S25),"",S25+1))</f>
        <v>46453</v>
      </c>
      <c r="N26" s="41">
        <f t="shared" ref="N26:Q29" si="6">IF(M26="","",IF(MONTH(M26+1)&lt;&gt;MONTH(M26),"",M26+1))</f>
        <v>46454</v>
      </c>
      <c r="O26" s="41">
        <f t="shared" si="6"/>
        <v>46455</v>
      </c>
      <c r="P26" s="47">
        <f t="shared" si="6"/>
        <v>46456</v>
      </c>
      <c r="Q26" s="41">
        <f t="shared" si="6"/>
        <v>46457</v>
      </c>
      <c r="R26" s="57">
        <f>IF(Q26="",IF(WEEKDAY(M24,1)=MOD(startday+4,7)+1,M24,""),Q26+1)</f>
        <v>46458</v>
      </c>
      <c r="S26" s="63">
        <f>IF(R26="","",IF(MONTH(R26+1)&lt;&gt;MONTH(R26),"",R26+1))</f>
        <v>46459</v>
      </c>
      <c r="T26" s="4"/>
      <c r="U26" s="86">
        <v>46100</v>
      </c>
      <c r="V26" s="29" t="s">
        <v>35</v>
      </c>
    </row>
    <row r="27" spans="2:22" s="1" customFormat="1" ht="10.5" customHeight="1" x14ac:dyDescent="0.2">
      <c r="B27" s="52">
        <f>IF(H26="","",IF(MONTH(H26+1)&lt;&gt;MONTH(H26),"",H26+1))</f>
        <v>46278</v>
      </c>
      <c r="C27" s="41">
        <f t="shared" si="5"/>
        <v>46279</v>
      </c>
      <c r="D27" s="41">
        <f t="shared" si="5"/>
        <v>46280</v>
      </c>
      <c r="E27" s="47">
        <f t="shared" si="5"/>
        <v>46281</v>
      </c>
      <c r="F27" s="41">
        <f t="shared" si="5"/>
        <v>46282</v>
      </c>
      <c r="G27" s="41">
        <f t="shared" si="5"/>
        <v>46283</v>
      </c>
      <c r="H27" s="50">
        <f t="shared" si="5"/>
        <v>46284</v>
      </c>
      <c r="I27" s="4"/>
      <c r="J27" s="81">
        <v>45194</v>
      </c>
      <c r="K27" s="12" t="s">
        <v>44</v>
      </c>
      <c r="L27" s="4"/>
      <c r="M27" s="52">
        <f>IF(S26="","",IF(MONTH(S26+1)&lt;&gt;MONTH(S26),"",S26+1))</f>
        <v>46460</v>
      </c>
      <c r="N27" s="41">
        <f t="shared" si="6"/>
        <v>46461</v>
      </c>
      <c r="O27" s="41">
        <f t="shared" si="6"/>
        <v>46462</v>
      </c>
      <c r="P27" s="47">
        <f t="shared" si="6"/>
        <v>46463</v>
      </c>
      <c r="Q27" s="47">
        <f t="shared" si="6"/>
        <v>46464</v>
      </c>
      <c r="R27" s="108">
        <f>IF(Q27="","",IF(MONTH(Q27+1)&lt;&gt;MONTH(Q27),"",Q27+1))</f>
        <v>46465</v>
      </c>
      <c r="S27" s="63">
        <f>IF(R27="","",IF(MONTH(R27+1)&lt;&gt;MONTH(R27),"",R27+1))</f>
        <v>46466</v>
      </c>
      <c r="T27" s="4"/>
      <c r="U27" s="106" t="s">
        <v>58</v>
      </c>
      <c r="V27" s="15" t="s">
        <v>53</v>
      </c>
    </row>
    <row r="28" spans="2:22" s="1" customFormat="1" ht="10.5" customHeight="1" x14ac:dyDescent="0.2">
      <c r="B28" s="52">
        <f>IF(H27="","",IF(MONTH(H27+1)&lt;&gt;MONTH(H27),"",H27+1))</f>
        <v>46285</v>
      </c>
      <c r="C28" s="41">
        <f t="shared" si="5"/>
        <v>46286</v>
      </c>
      <c r="D28" s="41">
        <f t="shared" si="5"/>
        <v>46287</v>
      </c>
      <c r="E28" s="47">
        <f t="shared" si="5"/>
        <v>46288</v>
      </c>
      <c r="F28" s="41">
        <f t="shared" si="5"/>
        <v>46289</v>
      </c>
      <c r="G28" s="48">
        <f t="shared" si="5"/>
        <v>46290</v>
      </c>
      <c r="H28" s="50">
        <f t="shared" si="5"/>
        <v>46291</v>
      </c>
      <c r="I28" s="4"/>
      <c r="J28" s="6"/>
      <c r="K28" s="4"/>
      <c r="L28" s="4"/>
      <c r="M28" s="52">
        <f>IF(S27="","",IF(MONTH(S27+1)&lt;&gt;MONTH(S27),"",S27+1))</f>
        <v>46467</v>
      </c>
      <c r="N28" s="47">
        <f t="shared" si="6"/>
        <v>46468</v>
      </c>
      <c r="O28" s="41">
        <f t="shared" si="6"/>
        <v>46469</v>
      </c>
      <c r="P28" s="47">
        <f t="shared" si="6"/>
        <v>46470</v>
      </c>
      <c r="Q28" s="47">
        <f t="shared" si="6"/>
        <v>46471</v>
      </c>
      <c r="R28" s="61">
        <f>IF(Q28="","",IF(MONTH(Q28+1)&lt;&gt;MONTH(Q28),"",Q28+1))</f>
        <v>46472</v>
      </c>
      <c r="S28" s="63">
        <f>IF(R28="","",IF(MONTH(R28+1)&lt;&gt;MONTH(R28),"",R28+1))</f>
        <v>46473</v>
      </c>
      <c r="T28" s="4"/>
      <c r="U28" s="94">
        <v>46109</v>
      </c>
      <c r="V28" s="4" t="s">
        <v>54</v>
      </c>
    </row>
    <row r="29" spans="2:22" s="1" customFormat="1" ht="11.25" x14ac:dyDescent="0.2">
      <c r="B29" s="52">
        <f>IF(H28="","",IF(MONTH(H28+1)&lt;&gt;MONTH(H28),"",H28+1))</f>
        <v>46292</v>
      </c>
      <c r="C29" s="41">
        <f t="shared" si="5"/>
        <v>46293</v>
      </c>
      <c r="D29" s="41">
        <f t="shared" si="5"/>
        <v>46294</v>
      </c>
      <c r="E29" s="41">
        <f t="shared" si="5"/>
        <v>46295</v>
      </c>
      <c r="F29" s="41" t="str">
        <f t="shared" si="5"/>
        <v/>
      </c>
      <c r="G29" s="51" t="str">
        <f t="shared" si="5"/>
        <v/>
      </c>
      <c r="H29" s="50" t="str">
        <f t="shared" si="5"/>
        <v/>
      </c>
      <c r="I29" s="4"/>
      <c r="J29" s="6"/>
      <c r="K29" s="4"/>
      <c r="L29" s="4"/>
      <c r="M29" s="52">
        <f>IF(S28="","",IF(MONTH(S28+1)&lt;&gt;MONTH(S28),"",S28+1))</f>
        <v>46474</v>
      </c>
      <c r="N29" s="39">
        <f t="shared" si="6"/>
        <v>46475</v>
      </c>
      <c r="O29" s="61">
        <f t="shared" si="6"/>
        <v>46476</v>
      </c>
      <c r="P29" s="61">
        <f t="shared" si="6"/>
        <v>46477</v>
      </c>
      <c r="Q29" s="47" t="str">
        <f t="shared" si="6"/>
        <v/>
      </c>
      <c r="R29" s="41" t="str">
        <f>IF(Q29="","",IF(MONTH(Q29+1)&lt;&gt;MONTH(Q29),"",Q29+1))</f>
        <v/>
      </c>
      <c r="S29" s="63" t="str">
        <f>IF(R29="","",IF(MONTH(R29+1)&lt;&gt;MONTH(R29),"",R29+1))</f>
        <v/>
      </c>
      <c r="T29" s="4"/>
      <c r="U29" s="6"/>
      <c r="V29" s="4"/>
    </row>
    <row r="30" spans="2:22" s="1" customFormat="1" ht="11.25" x14ac:dyDescent="0.2">
      <c r="B30" s="31"/>
      <c r="C30" s="33"/>
      <c r="D30" s="34"/>
      <c r="E30" s="33"/>
      <c r="F30" s="33"/>
      <c r="G30" s="33"/>
      <c r="H30" s="32"/>
      <c r="I30" s="4"/>
      <c r="J30" s="6"/>
      <c r="K30" s="4"/>
      <c r="L30" s="4"/>
      <c r="M30" s="32"/>
      <c r="N30" s="33"/>
      <c r="O30" s="34"/>
      <c r="P30" s="33"/>
      <c r="Q30" s="35"/>
      <c r="R30" s="33"/>
      <c r="S30" s="31"/>
      <c r="T30" s="4"/>
      <c r="U30" s="6"/>
      <c r="V30" s="4"/>
    </row>
    <row r="31" spans="2:22" s="3" customFormat="1" ht="13.5" x14ac:dyDescent="0.3">
      <c r="B31" s="129">
        <f>DATE(2026,10,1)</f>
        <v>46296</v>
      </c>
      <c r="C31" s="130"/>
      <c r="D31" s="130"/>
      <c r="E31" s="130"/>
      <c r="F31" s="130"/>
      <c r="G31" s="130"/>
      <c r="H31" s="130"/>
      <c r="I31" s="4"/>
      <c r="J31" s="131" t="s">
        <v>14</v>
      </c>
      <c r="K31" s="131"/>
      <c r="L31" s="4"/>
      <c r="M31" s="129">
        <f>DATE(2026+1,4,1)</f>
        <v>46478</v>
      </c>
      <c r="N31" s="130"/>
      <c r="O31" s="130"/>
      <c r="P31" s="130"/>
      <c r="Q31" s="130"/>
      <c r="R31" s="130"/>
      <c r="S31" s="130"/>
      <c r="T31" s="4"/>
      <c r="U31" s="131" t="s">
        <v>15</v>
      </c>
      <c r="V31" s="131"/>
    </row>
    <row r="32" spans="2:22" s="1" customFormat="1" ht="10.5" customHeight="1" x14ac:dyDescent="0.2">
      <c r="B32" s="9" t="str">
        <f>CHOOSE(1+MOD(startday+1-2,7),"Su","M","Tu","W","Th","F","Sa")</f>
        <v>Su</v>
      </c>
      <c r="C32" s="10" t="str">
        <f>CHOOSE(1+MOD(startday+2-2,7),"Su","M","Tu","W","Th","F","Sa")</f>
        <v>M</v>
      </c>
      <c r="D32" s="10" t="str">
        <f>CHOOSE(1+MOD(startday+3-2,7),"Su","M","Tu","W","Th","F","Sa")</f>
        <v>Tu</v>
      </c>
      <c r="E32" s="10" t="str">
        <f>CHOOSE(1+MOD(startday+4-2,7),"Su","M","Tu","W","Th","F","Sa")</f>
        <v>W</v>
      </c>
      <c r="F32" s="10" t="str">
        <f>CHOOSE(1+MOD(startday+5-2,7),"Su","M","Tu","W","Th","F","Sa")</f>
        <v>Th</v>
      </c>
      <c r="G32" s="10" t="str">
        <f>CHOOSE(1+MOD(startday+6-2,7),"Su","M","Tu","W","Th","F","Sa")</f>
        <v>F</v>
      </c>
      <c r="H32" s="18" t="str">
        <f>CHOOSE(1+MOD(startday+7-2,7),"Su","M","Tu","W","Th","F","Sa")</f>
        <v>Sa</v>
      </c>
      <c r="I32" s="4"/>
      <c r="J32" s="42" t="s">
        <v>6</v>
      </c>
      <c r="K32" s="43">
        <v>21</v>
      </c>
      <c r="L32" s="4"/>
      <c r="M32" s="9" t="str">
        <f>CHOOSE(1+MOD(startday+1-2,7),"Su","M","Tu","W","Th","F","Sa")</f>
        <v>Su</v>
      </c>
      <c r="N32" s="10" t="str">
        <f>CHOOSE(1+MOD(startday+2-2,7),"Su","M","Tu","W","Th","F","Sa")</f>
        <v>M</v>
      </c>
      <c r="O32" s="10" t="str">
        <f>CHOOSE(1+MOD(startday+3-2,7),"Su","M","Tu","W","Th","F","Sa")</f>
        <v>Tu</v>
      </c>
      <c r="P32" s="10" t="str">
        <f>CHOOSE(1+MOD(startday+4-2,7),"Su","M","Tu","W","Th","F","Sa")</f>
        <v>W</v>
      </c>
      <c r="Q32" s="10" t="str">
        <f>CHOOSE(1+MOD(startday+5-2,7),"Su","M","Tu","W","Th","F","Sa")</f>
        <v>Th</v>
      </c>
      <c r="R32" s="10" t="str">
        <f>CHOOSE(1+MOD(startday+6-2,7),"Su","M","Tu","W","Th","F","Sa")</f>
        <v>F</v>
      </c>
      <c r="S32" s="9" t="str">
        <f>CHOOSE(1+MOD(startday+7-2,7),"Su","M","Tu","W","Th","F","Sa")</f>
        <v>Sa</v>
      </c>
      <c r="T32" s="4"/>
      <c r="U32" s="44" t="s">
        <v>6</v>
      </c>
      <c r="V32" s="23">
        <v>19</v>
      </c>
    </row>
    <row r="33" spans="2:22" s="1" customFormat="1" ht="10.5" customHeight="1" x14ac:dyDescent="0.2">
      <c r="B33" s="52" t="str">
        <f>IF(WEEKDAY(B31,1)=startday,B31,"")</f>
        <v/>
      </c>
      <c r="C33" s="41" t="str">
        <f>IF(B33="",IF(WEEKDAY(B31,1)=MOD(startday,7)+1,B31,""),B33+1)</f>
        <v/>
      </c>
      <c r="D33" s="49" t="str">
        <f>IF(C33="",IF(WEEKDAY(B31,1)=MOD(startday+1,7)+1,B31,""),C33+1)</f>
        <v/>
      </c>
      <c r="E33" s="41" t="str">
        <f>IF(D33="",IF(WEEKDAY(B31,1)=MOD(startday+2,7)+1,B31,""),D33+1)</f>
        <v/>
      </c>
      <c r="F33" s="41">
        <f>IF(E33="",IF(WEEKDAY(B31,1)=MOD(startday+3,7)+1,B31,""),E33+1)</f>
        <v>46296</v>
      </c>
      <c r="G33" s="41">
        <f>IF(F33="",IF(WEEKDAY(B31,1)=MOD(startday+4,7)+1,B31,""),F33+1)</f>
        <v>46297</v>
      </c>
      <c r="H33" s="50">
        <f>IF(G33="",IF(WEEKDAY(B31,1)=MOD(startday+5,7)+1,B31,""),G33+1)</f>
        <v>46298</v>
      </c>
      <c r="I33" s="4"/>
      <c r="J33" s="77">
        <v>45577</v>
      </c>
      <c r="K33" s="13" t="s">
        <v>16</v>
      </c>
      <c r="L33" s="4"/>
      <c r="M33" s="52" t="str">
        <f>IF(WEEKDAY(M31,1)=startday,M31,"")</f>
        <v/>
      </c>
      <c r="N33" s="39" t="str">
        <f>IF(M33="",IF(WEEKDAY(M31,1)=MOD(startday,7)+1,M31,""),M33+1)</f>
        <v/>
      </c>
      <c r="O33" s="41" t="str">
        <f>IF(N33="",IF(WEEKDAY(M31,1)=MOD(startday+1,7)+1,M31,""),N33+1)</f>
        <v/>
      </c>
      <c r="P33" s="41" t="str">
        <f>IF(O33="",IF(WEEKDAY(M31,1)=MOD(startday+2,7)+1,M31,""),O33+1)</f>
        <v/>
      </c>
      <c r="Q33" s="112">
        <f>IF(P33="",IF(WEEKDAY(M31,1)=MOD(startday+3,7)+1,M31,""),P33+1)</f>
        <v>46478</v>
      </c>
      <c r="R33" s="112">
        <f>IF(Q33="",IF(WEEKDAY(M31,1)=MOD(startday+4,7)+1,M31,""),Q33+1)</f>
        <v>46479</v>
      </c>
      <c r="S33" s="63">
        <f>IF(R33="",IF(WEEKDAY(M31,1)=MOD(startday+5,7)+1,M31,""),R33+1)</f>
        <v>46480</v>
      </c>
      <c r="T33" s="4"/>
      <c r="U33" s="77">
        <v>46142</v>
      </c>
      <c r="V33" s="13" t="s">
        <v>49</v>
      </c>
    </row>
    <row r="34" spans="2:22" s="1" customFormat="1" ht="10.5" customHeight="1" x14ac:dyDescent="0.2">
      <c r="B34" s="52">
        <f>IF(H33="","",IF(MONTH(H33+1)&lt;&gt;MONTH(H33),"",H33+1))</f>
        <v>46299</v>
      </c>
      <c r="C34" s="41">
        <f t="shared" ref="C34:H37" si="7">IF(B34="","",IF(MONTH(B34+1)&lt;&gt;MONTH(B34),"",B34+1))</f>
        <v>46300</v>
      </c>
      <c r="D34" s="41">
        <f t="shared" si="7"/>
        <v>46301</v>
      </c>
      <c r="E34" s="56">
        <f t="shared" si="7"/>
        <v>46302</v>
      </c>
      <c r="F34" s="41">
        <f t="shared" si="7"/>
        <v>46303</v>
      </c>
      <c r="G34" s="108">
        <f t="shared" si="7"/>
        <v>46304</v>
      </c>
      <c r="H34" s="50">
        <f t="shared" si="7"/>
        <v>46305</v>
      </c>
      <c r="I34" s="4"/>
      <c r="J34" s="78">
        <v>46304</v>
      </c>
      <c r="K34" s="14" t="s">
        <v>48</v>
      </c>
      <c r="L34" s="4"/>
      <c r="M34" s="65">
        <f>IF(S33="","",IF(MONTH(S33+1)&lt;&gt;MONTH(S33),"",S33+1))</f>
        <v>46481</v>
      </c>
      <c r="N34" s="41">
        <f t="shared" ref="N34:S37" si="8">IF(M34="","",IF(MONTH(M34+1)&lt;&gt;MONTH(M34),"",M34+1))</f>
        <v>46482</v>
      </c>
      <c r="O34" s="41">
        <f t="shared" si="8"/>
        <v>46483</v>
      </c>
      <c r="P34" s="41">
        <f t="shared" si="8"/>
        <v>46484</v>
      </c>
      <c r="Q34" s="41">
        <f t="shared" si="8"/>
        <v>46485</v>
      </c>
      <c r="R34" s="108">
        <f t="shared" si="8"/>
        <v>46486</v>
      </c>
      <c r="S34" s="63">
        <f t="shared" si="8"/>
        <v>46487</v>
      </c>
      <c r="T34" s="4"/>
      <c r="U34" s="115" t="s">
        <v>65</v>
      </c>
      <c r="V34" s="116" t="s">
        <v>33</v>
      </c>
    </row>
    <row r="35" spans="2:22" s="1" customFormat="1" ht="10.5" customHeight="1" x14ac:dyDescent="0.2">
      <c r="B35" s="52">
        <f>IF(H34="","",IF(MONTH(H34+1)&lt;&gt;MONTH(H34),"",H34+1))</f>
        <v>46306</v>
      </c>
      <c r="C35" s="39">
        <f t="shared" si="7"/>
        <v>46307</v>
      </c>
      <c r="D35" s="41">
        <f t="shared" si="7"/>
        <v>46308</v>
      </c>
      <c r="E35" s="41">
        <f t="shared" si="7"/>
        <v>46309</v>
      </c>
      <c r="F35" s="41">
        <f t="shared" si="7"/>
        <v>46310</v>
      </c>
      <c r="G35" s="47">
        <f t="shared" si="7"/>
        <v>46311</v>
      </c>
      <c r="H35" s="50">
        <f t="shared" si="7"/>
        <v>46312</v>
      </c>
      <c r="I35" s="4"/>
      <c r="J35" s="6"/>
      <c r="K35" s="4"/>
      <c r="L35" s="4"/>
      <c r="M35" s="52">
        <f>IF(S34="","",IF(MONTH(S34+1)&lt;&gt;MONTH(S34),"",S34+1))</f>
        <v>46488</v>
      </c>
      <c r="N35" s="41">
        <f t="shared" si="8"/>
        <v>46489</v>
      </c>
      <c r="O35" s="41">
        <f t="shared" si="8"/>
        <v>46490</v>
      </c>
      <c r="P35" s="41">
        <f t="shared" si="8"/>
        <v>46491</v>
      </c>
      <c r="Q35" s="41">
        <f t="shared" si="8"/>
        <v>46492</v>
      </c>
      <c r="R35" s="41">
        <f t="shared" si="8"/>
        <v>46493</v>
      </c>
      <c r="S35" s="63">
        <f t="shared" si="8"/>
        <v>46494</v>
      </c>
      <c r="T35" s="4"/>
      <c r="U35" s="99"/>
      <c r="V35" s="98"/>
    </row>
    <row r="36" spans="2:22" s="1" customFormat="1" ht="10.5" customHeight="1" x14ac:dyDescent="0.2">
      <c r="B36" s="52">
        <f>IF(H35="","",IF(MONTH(H35+1)&lt;&gt;MONTH(H35),"",H35+1))</f>
        <v>46313</v>
      </c>
      <c r="C36" s="41">
        <f t="shared" si="7"/>
        <v>46314</v>
      </c>
      <c r="D36" s="41">
        <f t="shared" si="7"/>
        <v>46315</v>
      </c>
      <c r="E36" s="47">
        <f t="shared" si="7"/>
        <v>46316</v>
      </c>
      <c r="F36" s="41">
        <f t="shared" si="7"/>
        <v>46317</v>
      </c>
      <c r="G36" s="108">
        <f t="shared" si="7"/>
        <v>46318</v>
      </c>
      <c r="H36" s="50">
        <f t="shared" si="7"/>
        <v>46319</v>
      </c>
      <c r="I36" s="4"/>
      <c r="J36" s="6"/>
      <c r="K36" s="4"/>
      <c r="L36" s="4"/>
      <c r="M36" s="52">
        <f>IF(S35="","",IF(MONTH(S35+1)&lt;&gt;MONTH(S35),"",S35+1))</f>
        <v>46495</v>
      </c>
      <c r="N36" s="41">
        <f t="shared" si="8"/>
        <v>46496</v>
      </c>
      <c r="O36" s="41">
        <f t="shared" si="8"/>
        <v>46497</v>
      </c>
      <c r="P36" s="41">
        <f t="shared" si="8"/>
        <v>46498</v>
      </c>
      <c r="Q36" s="41">
        <f t="shared" si="8"/>
        <v>46499</v>
      </c>
      <c r="R36" s="108">
        <f t="shared" si="8"/>
        <v>46500</v>
      </c>
      <c r="S36" s="63">
        <f t="shared" si="8"/>
        <v>46501</v>
      </c>
      <c r="T36" s="4"/>
    </row>
    <row r="37" spans="2:22" s="1" customFormat="1" ht="10.5" customHeight="1" x14ac:dyDescent="0.2">
      <c r="B37" s="52">
        <f>IF(H36="","",IF(MONTH(H36+1)&lt;&gt;MONTH(H36),"",H36+1))</f>
        <v>46320</v>
      </c>
      <c r="C37" s="41">
        <f t="shared" si="7"/>
        <v>46321</v>
      </c>
      <c r="D37" s="41">
        <f t="shared" si="7"/>
        <v>46322</v>
      </c>
      <c r="E37" s="58">
        <f t="shared" si="7"/>
        <v>46323</v>
      </c>
      <c r="F37" s="46">
        <f t="shared" si="7"/>
        <v>46324</v>
      </c>
      <c r="G37" s="46">
        <f t="shared" si="7"/>
        <v>46325</v>
      </c>
      <c r="H37" s="19">
        <f t="shared" si="7"/>
        <v>46326</v>
      </c>
      <c r="I37" s="4"/>
      <c r="J37" s="6"/>
      <c r="K37" s="4"/>
      <c r="L37" s="4"/>
      <c r="M37" s="52">
        <f>IF(S36="","",IF(MONTH(S36+1)&lt;&gt;MONTH(S36),"",S36+1))</f>
        <v>46502</v>
      </c>
      <c r="N37" s="41">
        <f t="shared" si="8"/>
        <v>46503</v>
      </c>
      <c r="O37" s="41">
        <f t="shared" si="8"/>
        <v>46504</v>
      </c>
      <c r="P37" s="58">
        <f t="shared" si="8"/>
        <v>46505</v>
      </c>
      <c r="Q37" s="46">
        <f t="shared" si="8"/>
        <v>46506</v>
      </c>
      <c r="R37" s="113">
        <f t="shared" si="8"/>
        <v>46507</v>
      </c>
      <c r="S37" s="5" t="str">
        <f t="shared" si="8"/>
        <v/>
      </c>
      <c r="T37" s="4"/>
      <c r="U37" s="6"/>
      <c r="V37" s="4"/>
    </row>
    <row r="38" spans="2:22" s="3" customFormat="1" ht="10.5" customHeight="1" x14ac:dyDescent="0.3">
      <c r="B38" s="129">
        <f>DATE(2026,11,1)</f>
        <v>46327</v>
      </c>
      <c r="C38" s="130"/>
      <c r="D38" s="130"/>
      <c r="E38" s="130"/>
      <c r="F38" s="130"/>
      <c r="G38" s="130"/>
      <c r="H38" s="130"/>
      <c r="I38" s="4"/>
      <c r="J38" s="131" t="s">
        <v>17</v>
      </c>
      <c r="K38" s="131"/>
      <c r="L38" s="4"/>
      <c r="M38" s="129">
        <f>DATE(2026+1,5,1)</f>
        <v>46508</v>
      </c>
      <c r="N38" s="130"/>
      <c r="O38" s="130"/>
      <c r="P38" s="130"/>
      <c r="Q38" s="130"/>
      <c r="R38" s="130"/>
      <c r="S38" s="130"/>
      <c r="T38" s="4"/>
      <c r="U38" s="131" t="s">
        <v>18</v>
      </c>
      <c r="V38" s="131"/>
    </row>
    <row r="39" spans="2:22" s="1" customFormat="1" ht="10.5" customHeight="1" x14ac:dyDescent="0.2">
      <c r="B39" s="9" t="str">
        <f>CHOOSE(1+MOD(startday+1-2,7),"Su","M","Tu","W","Th","F","Sa")</f>
        <v>Su</v>
      </c>
      <c r="C39" s="10" t="str">
        <f>CHOOSE(1+MOD(startday+2-2,7),"Su","M","Tu","W","Th","F","Sa")</f>
        <v>M</v>
      </c>
      <c r="D39" s="10" t="str">
        <f>CHOOSE(1+MOD(startday+3-2,7),"Su","M","Tu","W","Th","F","Sa")</f>
        <v>Tu</v>
      </c>
      <c r="E39" s="10" t="str">
        <f>CHOOSE(1+MOD(startday+4-2,7),"Su","M","Tu","W","Th","F","Sa")</f>
        <v>W</v>
      </c>
      <c r="F39" s="10" t="str">
        <f>CHOOSE(1+MOD(startday+5-2,7),"Su","M","Tu","W","Th","F","Sa")</f>
        <v>Th</v>
      </c>
      <c r="G39" s="10" t="str">
        <f>CHOOSE(1+MOD(startday+6-2,7),"Su","M","Tu","W","Th","F","Sa")</f>
        <v>F</v>
      </c>
      <c r="H39" s="18" t="str">
        <f>CHOOSE(1+MOD(startday+7-2,7),"Su","M","Tu","W","Th","F","Sa")</f>
        <v>Sa</v>
      </c>
      <c r="I39" s="4"/>
      <c r="J39" s="42" t="s">
        <v>6</v>
      </c>
      <c r="K39" s="43">
        <v>15</v>
      </c>
      <c r="L39" s="4"/>
      <c r="M39" s="9" t="str">
        <f>CHOOSE(1+MOD(startday+1-2,7),"Su","M","Tu","W","Th","F","Sa")</f>
        <v>Su</v>
      </c>
      <c r="N39" s="10" t="str">
        <f>CHOOSE(1+MOD(startday+2-2,7),"Su","M","Tu","W","Th","F","Sa")</f>
        <v>M</v>
      </c>
      <c r="O39" s="10" t="str">
        <f>CHOOSE(1+MOD(startday+3-2,7),"Su","M","Tu","W","Th","F","Sa")</f>
        <v>Tu</v>
      </c>
      <c r="P39" s="10" t="str">
        <f>CHOOSE(1+MOD(startday+4-2,7),"Su","M","Tu","W","Th","F","Sa")</f>
        <v>W</v>
      </c>
      <c r="Q39" s="10" t="str">
        <f>CHOOSE(1+MOD(startday+5-2,7),"Su","M","Tu","W","Th","F","Sa")</f>
        <v>Th</v>
      </c>
      <c r="R39" s="10" t="str">
        <f>CHOOSE(1+MOD(startday+6-2,7),"Su","M","Tu","W","Th","F","Sa")</f>
        <v>F</v>
      </c>
      <c r="S39" s="9" t="str">
        <f>CHOOSE(1+MOD(startday+7-2,7),"Su","M","Tu","W","Th","F","Sa")</f>
        <v>Sa</v>
      </c>
      <c r="T39" s="4"/>
      <c r="U39" s="44" t="s">
        <v>6</v>
      </c>
      <c r="V39" s="43">
        <v>19</v>
      </c>
    </row>
    <row r="40" spans="2:22" s="1" customFormat="1" ht="10.5" customHeight="1" x14ac:dyDescent="0.2">
      <c r="B40" s="5">
        <f>IF(WEEKDAY(B38,1)=startday,B38,"")</f>
        <v>46327</v>
      </c>
      <c r="C40" s="21">
        <f>IF(B40="",IF(WEEKDAY(B38,1)=MOD(startday,7)+1,B38,""),B40+1)</f>
        <v>46328</v>
      </c>
      <c r="D40" s="54">
        <f>IF(C40="",IF(WEEKDAY(B38,1)=MOD(startday+1,7)+1,B38,""),C40+1)</f>
        <v>46329</v>
      </c>
      <c r="E40" s="55">
        <f>IF(D40="",IF(WEEKDAY(B38,1)=MOD(startday+2,7)+1,B38,""),D40+1)</f>
        <v>46330</v>
      </c>
      <c r="F40" s="55">
        <f>IF(E40="",IF(WEEKDAY(B38,1)=MOD(startday+3,7)+1,B38,""),E40+1)</f>
        <v>46331</v>
      </c>
      <c r="G40" s="109">
        <f>IF(F40="",IF(WEEKDAY(B38,1)=MOD(startday+4,7)+1,B38,""),F40+1)</f>
        <v>46332</v>
      </c>
      <c r="H40" s="50">
        <f>IF(G40="",IF(WEEKDAY(B38,1)=MOD(startday+5,7)+1,B38,""),G40+1)</f>
        <v>46333</v>
      </c>
      <c r="I40" s="4"/>
      <c r="J40" s="85">
        <v>46339</v>
      </c>
      <c r="K40" s="28" t="s">
        <v>41</v>
      </c>
      <c r="L40" s="4"/>
      <c r="M40" s="5" t="str">
        <f>IF(WEEKDAY(M38,1)=startday,M38,"")</f>
        <v/>
      </c>
      <c r="N40" s="21" t="str">
        <f>IF(M40="",IF(WEEKDAY(M38,1)=MOD(startday,7)+1,M38,""),M40+1)</f>
        <v/>
      </c>
      <c r="O40" s="60" t="str">
        <f>IF(N40="",IF(WEEKDAY(M38,1)=MOD(startday+1,7)+1,M38,""),N40+1)</f>
        <v/>
      </c>
      <c r="P40" s="41" t="str">
        <f>IF(O40="",IF(WEEKDAY(M38,1)=MOD(startday+2,7)+1,M38,""),O40+1)</f>
        <v/>
      </c>
      <c r="Q40" s="41" t="str">
        <f>IF(P40="",IF(WEEKDAY(M38,1)=MOD(startday+3,7)+1,M38,""),P40+1)</f>
        <v/>
      </c>
      <c r="R40" s="57" t="str">
        <f>IF(Q40="",IF(WEEKDAY(M38,1)=MOD(startday+4,7)+1,M38,""),Q40+1)</f>
        <v/>
      </c>
      <c r="S40" s="63">
        <f>IF(R40="",IF(WEEKDAY(M38,1)=MOD(startday+5,7)+1,M38,""),R40+1)</f>
        <v>46508</v>
      </c>
      <c r="T40" s="4"/>
      <c r="U40" s="94"/>
      <c r="V40" s="4"/>
    </row>
    <row r="41" spans="2:22" s="1" customFormat="1" ht="10.5" customHeight="1" x14ac:dyDescent="0.2">
      <c r="B41" s="52">
        <f>IF(H40="","",IF(MONTH(H40+1)&lt;&gt;MONTH(H40),"",H40+1))</f>
        <v>46334</v>
      </c>
      <c r="C41" s="41">
        <f t="shared" ref="C41:H44" si="9">IF(B41="","",IF(MONTH(B41+1)&lt;&gt;MONTH(B41),"",B41+1))</f>
        <v>46335</v>
      </c>
      <c r="D41" s="41">
        <f t="shared" si="9"/>
        <v>46336</v>
      </c>
      <c r="E41" s="39">
        <f t="shared" si="9"/>
        <v>46337</v>
      </c>
      <c r="F41" s="47">
        <f t="shared" si="9"/>
        <v>46338</v>
      </c>
      <c r="G41" s="111">
        <f t="shared" si="9"/>
        <v>46339</v>
      </c>
      <c r="H41" s="50">
        <f t="shared" si="9"/>
        <v>46340</v>
      </c>
      <c r="I41" s="4"/>
      <c r="J41" s="77">
        <v>45241</v>
      </c>
      <c r="K41" s="13" t="s">
        <v>52</v>
      </c>
      <c r="L41" s="4"/>
      <c r="M41" s="52">
        <f>IF(S40="","",IF(MONTH(S40+1)&lt;&gt;MONTH(S40),"",S40+1))</f>
        <v>46509</v>
      </c>
      <c r="N41" s="41">
        <f t="shared" ref="N41:S44" si="10">IF(M41="","",IF(MONTH(M41+1)&lt;&gt;MONTH(M41),"",M41+1))</f>
        <v>46510</v>
      </c>
      <c r="O41" s="41">
        <f t="shared" si="10"/>
        <v>46511</v>
      </c>
      <c r="P41" s="47">
        <f t="shared" si="10"/>
        <v>46512</v>
      </c>
      <c r="Q41" s="41">
        <f t="shared" si="10"/>
        <v>46513</v>
      </c>
      <c r="R41" s="108">
        <f t="shared" si="10"/>
        <v>46514</v>
      </c>
      <c r="S41" s="63">
        <f t="shared" si="10"/>
        <v>46515</v>
      </c>
      <c r="T41" s="4"/>
      <c r="U41" s="76">
        <v>46170</v>
      </c>
      <c r="V41" s="27" t="s">
        <v>49</v>
      </c>
    </row>
    <row r="42" spans="2:22" s="1" customFormat="1" ht="10.5" customHeight="1" x14ac:dyDescent="0.2">
      <c r="B42" s="52">
        <f>IF(H41="","",IF(MONTH(H41+1)&lt;&gt;MONTH(H41),"",H41+1))</f>
        <v>46341</v>
      </c>
      <c r="C42" s="41">
        <f t="shared" si="9"/>
        <v>46342</v>
      </c>
      <c r="D42" s="41">
        <f t="shared" si="9"/>
        <v>46343</v>
      </c>
      <c r="E42" s="47">
        <f t="shared" si="9"/>
        <v>46344</v>
      </c>
      <c r="F42" s="47">
        <f t="shared" si="9"/>
        <v>46345</v>
      </c>
      <c r="G42" s="110">
        <f t="shared" si="9"/>
        <v>46346</v>
      </c>
      <c r="H42" s="50">
        <f t="shared" si="9"/>
        <v>46347</v>
      </c>
      <c r="I42" s="4"/>
      <c r="J42" s="86">
        <v>45616</v>
      </c>
      <c r="K42" s="29" t="s">
        <v>34</v>
      </c>
      <c r="L42" s="4"/>
      <c r="M42" s="52">
        <f>IF(S41="","",IF(MONTH(S41+1)&lt;&gt;MONTH(S41),"",S41+1))</f>
        <v>46516</v>
      </c>
      <c r="N42" s="41">
        <f t="shared" si="10"/>
        <v>46517</v>
      </c>
      <c r="O42" s="41">
        <f t="shared" si="10"/>
        <v>46518</v>
      </c>
      <c r="P42" s="47">
        <f t="shared" si="10"/>
        <v>46519</v>
      </c>
      <c r="Q42" s="41">
        <f t="shared" si="10"/>
        <v>46520</v>
      </c>
      <c r="R42" s="41">
        <f t="shared" si="10"/>
        <v>46521</v>
      </c>
      <c r="S42" s="63">
        <f t="shared" si="10"/>
        <v>46522</v>
      </c>
      <c r="T42" s="4"/>
      <c r="U42" s="77">
        <v>46173</v>
      </c>
      <c r="V42" s="13" t="s">
        <v>19</v>
      </c>
    </row>
    <row r="43" spans="2:22" s="1" customFormat="1" ht="10.5" customHeight="1" x14ac:dyDescent="0.2">
      <c r="B43" s="52">
        <f>IF(H42="","",IF(MONTH(H42+1)&lt;&gt;MONTH(H42),"",H42+1))</f>
        <v>46348</v>
      </c>
      <c r="C43" s="61">
        <f t="shared" si="9"/>
        <v>46349</v>
      </c>
      <c r="D43" s="61">
        <f t="shared" si="9"/>
        <v>46350</v>
      </c>
      <c r="E43" s="61">
        <f t="shared" si="9"/>
        <v>46351</v>
      </c>
      <c r="F43" s="39">
        <f t="shared" si="9"/>
        <v>46352</v>
      </c>
      <c r="G43" s="39">
        <f t="shared" si="9"/>
        <v>46353</v>
      </c>
      <c r="H43" s="50">
        <f t="shared" si="9"/>
        <v>46354</v>
      </c>
      <c r="I43" s="4"/>
      <c r="J43" s="66" t="s">
        <v>61</v>
      </c>
      <c r="K43" s="15" t="s">
        <v>20</v>
      </c>
      <c r="L43" s="4"/>
      <c r="M43" s="52">
        <f>IF(S42="","",IF(MONTH(S42+1)&lt;&gt;MONTH(S42),"",S42+1))</f>
        <v>46523</v>
      </c>
      <c r="N43" s="41">
        <f t="shared" si="10"/>
        <v>46524</v>
      </c>
      <c r="O43" s="41">
        <f t="shared" si="10"/>
        <v>46525</v>
      </c>
      <c r="P43" s="47">
        <f t="shared" si="10"/>
        <v>46526</v>
      </c>
      <c r="Q43" s="41">
        <f t="shared" si="10"/>
        <v>46527</v>
      </c>
      <c r="R43" s="108">
        <f t="shared" si="10"/>
        <v>46528</v>
      </c>
      <c r="S43" s="63">
        <f t="shared" si="10"/>
        <v>46529</v>
      </c>
      <c r="T43" s="4"/>
    </row>
    <row r="44" spans="2:22" s="1" customFormat="1" ht="10.5" customHeight="1" x14ac:dyDescent="0.2">
      <c r="B44" s="105">
        <f>IF(H43="","",IF(MONTH(H43+1)&lt;&gt;MONTH(H43),"",H43+1))</f>
        <v>46355</v>
      </c>
      <c r="C44" s="47">
        <f t="shared" si="9"/>
        <v>46356</v>
      </c>
      <c r="D44" s="61" t="str">
        <f t="shared" si="9"/>
        <v/>
      </c>
      <c r="E44" s="61" t="str">
        <f t="shared" si="9"/>
        <v/>
      </c>
      <c r="F44" s="39" t="str">
        <f t="shared" si="9"/>
        <v/>
      </c>
      <c r="G44" s="102" t="str">
        <f t="shared" si="9"/>
        <v/>
      </c>
      <c r="H44" s="19" t="str">
        <f t="shared" si="9"/>
        <v/>
      </c>
      <c r="I44" s="4"/>
      <c r="L44" s="4"/>
      <c r="M44" s="52">
        <f>IF(S43="","",IF(MONTH(S43+1)&lt;&gt;MONTH(S43),"",S43+1))</f>
        <v>46530</v>
      </c>
      <c r="N44" s="117">
        <f t="shared" si="10"/>
        <v>46531</v>
      </c>
      <c r="O44" s="41">
        <f t="shared" si="10"/>
        <v>46532</v>
      </c>
      <c r="P44" s="47">
        <f t="shared" si="10"/>
        <v>46533</v>
      </c>
      <c r="Q44" s="41">
        <f t="shared" si="10"/>
        <v>46534</v>
      </c>
      <c r="R44" s="39">
        <f t="shared" si="10"/>
        <v>46535</v>
      </c>
      <c r="S44" s="67">
        <f t="shared" si="10"/>
        <v>46536</v>
      </c>
      <c r="T44" s="4"/>
      <c r="U44" s="6"/>
      <c r="V44" s="4"/>
    </row>
    <row r="45" spans="2:22" s="1" customFormat="1" ht="10.5" customHeight="1" x14ac:dyDescent="0.2">
      <c r="B45" s="104"/>
      <c r="C45" s="100"/>
      <c r="D45" s="100"/>
      <c r="E45" s="100"/>
      <c r="F45" s="101"/>
      <c r="G45" s="100"/>
      <c r="H45" s="32"/>
      <c r="I45" s="4"/>
      <c r="L45" s="4"/>
      <c r="M45" s="32">
        <v>30</v>
      </c>
      <c r="N45" s="101">
        <v>31</v>
      </c>
      <c r="O45" s="34"/>
      <c r="P45" s="35"/>
      <c r="Q45" s="33"/>
      <c r="R45" s="33"/>
      <c r="S45" s="31"/>
      <c r="T45" s="4"/>
      <c r="U45" s="6"/>
      <c r="V45" s="4"/>
    </row>
    <row r="46" spans="2:22" s="3" customFormat="1" ht="10.5" customHeight="1" x14ac:dyDescent="0.3">
      <c r="B46" s="129">
        <f>DATE(2026,12,1)</f>
        <v>46357</v>
      </c>
      <c r="C46" s="130"/>
      <c r="D46" s="130"/>
      <c r="E46" s="130"/>
      <c r="F46" s="130"/>
      <c r="G46" s="130"/>
      <c r="H46" s="130"/>
      <c r="I46" s="4"/>
      <c r="J46" s="131" t="s">
        <v>21</v>
      </c>
      <c r="K46" s="131"/>
      <c r="L46" s="4"/>
      <c r="M46" s="129">
        <f>DATE(2026+1,6,1)</f>
        <v>46539</v>
      </c>
      <c r="N46" s="130"/>
      <c r="O46" s="130"/>
      <c r="P46" s="130"/>
      <c r="Q46" s="130"/>
      <c r="R46" s="130"/>
      <c r="S46" s="130"/>
      <c r="T46" s="4"/>
      <c r="U46" s="131" t="s">
        <v>22</v>
      </c>
      <c r="V46" s="131"/>
    </row>
    <row r="47" spans="2:22" s="1" customFormat="1" ht="10.5" customHeight="1" x14ac:dyDescent="0.2">
      <c r="B47" s="9" t="str">
        <f>CHOOSE(1+MOD(startday+1-2,7),"Su","M","Tu","W","Th","F","Sa")</f>
        <v>Su</v>
      </c>
      <c r="C47" s="10" t="str">
        <f>CHOOSE(1+MOD(startday+2-2,7),"Su","M","Tu","W","Th","F","Sa")</f>
        <v>M</v>
      </c>
      <c r="D47" s="10" t="str">
        <f>CHOOSE(1+MOD(startday+3-2,7),"Su","M","Tu","W","Th","F","Sa")</f>
        <v>Tu</v>
      </c>
      <c r="E47" s="10" t="str">
        <f>CHOOSE(1+MOD(startday+4-2,7),"Su","M","Tu","W","Th","F","Sa")</f>
        <v>W</v>
      </c>
      <c r="F47" s="10" t="str">
        <f>CHOOSE(1+MOD(startday+5-2,7),"Su","M","Tu","W","Th","F","Sa")</f>
        <v>Th</v>
      </c>
      <c r="G47" s="10" t="str">
        <f>CHOOSE(1+MOD(startday+6-2,7),"Su","M","Tu","W","Th","F","Sa")</f>
        <v>F</v>
      </c>
      <c r="H47" s="18" t="str">
        <f>CHOOSE(1+MOD(startday+7-2,7),"Su","M","Tu","W","Th","F","Sa")</f>
        <v>Sa</v>
      </c>
      <c r="I47" s="4"/>
      <c r="J47" s="42" t="s">
        <v>23</v>
      </c>
      <c r="K47" s="43">
        <v>14</v>
      </c>
      <c r="L47" s="4"/>
      <c r="M47" s="9" t="str">
        <f>CHOOSE(1+MOD(startday+1-2,7),"Su","M","Tu","W","Th","F","Sa")</f>
        <v>Su</v>
      </c>
      <c r="N47" s="10" t="str">
        <f>CHOOSE(1+MOD(startday+2-2,7),"Su","M","Tu","W","Th","F","Sa")</f>
        <v>M</v>
      </c>
      <c r="O47" s="10" t="str">
        <f>CHOOSE(1+MOD(startday+3-2,7),"Su","M","Tu","W","Th","F","Sa")</f>
        <v>Tu</v>
      </c>
      <c r="P47" s="10" t="str">
        <f>CHOOSE(1+MOD(startday+4-2,7),"Su","M","Tu","W","Th","F","Sa")</f>
        <v>W</v>
      </c>
      <c r="Q47" s="10" t="str">
        <f>CHOOSE(1+MOD(startday+5-2,7),"Su","M","Tu","W","Th","F","Sa")</f>
        <v>Th</v>
      </c>
      <c r="R47" s="10" t="str">
        <f>CHOOSE(1+MOD(startday+6-2,7),"Su","M","Tu","W","Th","F","Sa")</f>
        <v>F</v>
      </c>
      <c r="S47" s="9" t="str">
        <f>CHOOSE(1+MOD(startday+7-2,7),"Su","M","Tu","W","Th","F","Sa")</f>
        <v>Sa</v>
      </c>
      <c r="T47" s="4"/>
      <c r="U47" s="44" t="s">
        <v>6</v>
      </c>
      <c r="V47" s="43">
        <v>3</v>
      </c>
    </row>
    <row r="48" spans="2:22" s="1" customFormat="1" ht="10.5" customHeight="1" x14ac:dyDescent="0.2">
      <c r="B48" s="5" t="str">
        <f>IF(WEEKDAY(B46,1)=startday,B46,"")</f>
        <v/>
      </c>
      <c r="C48" s="21" t="str">
        <f>IF(B48="",IF(WEEKDAY(B46,1)=MOD(startday,7)+1,B46,""),B48+1)</f>
        <v/>
      </c>
      <c r="D48" s="21">
        <f>IF(C48="",IF(WEEKDAY(B46,1)=MOD(startday+1,7)+1,B46,""),C48+1)</f>
        <v>46357</v>
      </c>
      <c r="E48" s="21">
        <f>IF(D48="",IF(WEEKDAY(B46,1)=MOD(startday+2,7)+1,B46,""),D48+1)</f>
        <v>46358</v>
      </c>
      <c r="F48" s="54">
        <f>IF(E48="",IF(WEEKDAY(B46,1)=MOD(startday+3,7)+1,B46,""),E48+1)</f>
        <v>46359</v>
      </c>
      <c r="G48" s="109">
        <f>IF(F48="",IF(WEEKDAY(B46,1)=MOD(startday+4,7)+1,B46,""),F48+1)</f>
        <v>46360</v>
      </c>
      <c r="H48" s="50">
        <f>IF(G48="",IF(WEEKDAY(B46,1)=MOD(startday+5,7)+1,B46,""),G48+1)</f>
        <v>46361</v>
      </c>
      <c r="I48" s="4"/>
      <c r="J48" s="79" t="s">
        <v>62</v>
      </c>
      <c r="K48" s="26" t="s">
        <v>30</v>
      </c>
      <c r="L48" s="4"/>
      <c r="M48" s="5"/>
      <c r="N48" s="21" t="str">
        <f>IF(M48="",IF(WEEKDAY(L46,1)=MOD(startday+1,7)+1,L46,""),M48+1)</f>
        <v/>
      </c>
      <c r="O48" s="21"/>
      <c r="P48" s="22" t="str">
        <f>IF(O48="",IF(WEEKDAY(M46,1)=MOD(startday+2,7)+1,M46,""),O48+1)</f>
        <v/>
      </c>
      <c r="Q48" s="73"/>
      <c r="R48" s="21"/>
      <c r="S48" s="69"/>
      <c r="T48" s="4"/>
      <c r="U48" s="87">
        <v>46176</v>
      </c>
      <c r="V48" s="11" t="s">
        <v>24</v>
      </c>
    </row>
    <row r="49" spans="2:25" s="1" customFormat="1" ht="10.5" customHeight="1" x14ac:dyDescent="0.2">
      <c r="B49" s="52">
        <f>IF(H48="","",IF(MONTH(H48+1)&lt;&gt;MONTH(H48),"",H48+1))</f>
        <v>46362</v>
      </c>
      <c r="C49" s="41">
        <f t="shared" ref="C49:H52" si="11">IF(B49="","",IF(MONTH(B49+1)&lt;&gt;MONTH(B49),"",B49+1))</f>
        <v>46363</v>
      </c>
      <c r="D49" s="41">
        <f t="shared" si="11"/>
        <v>46364</v>
      </c>
      <c r="E49" s="47">
        <f t="shared" si="11"/>
        <v>46365</v>
      </c>
      <c r="F49" s="41">
        <f t="shared" si="11"/>
        <v>46366</v>
      </c>
      <c r="G49" s="41">
        <f t="shared" si="11"/>
        <v>46367</v>
      </c>
      <c r="H49" s="50">
        <f t="shared" si="11"/>
        <v>46368</v>
      </c>
      <c r="I49" s="4"/>
      <c r="J49" s="97">
        <v>46374</v>
      </c>
      <c r="K49" s="90" t="s">
        <v>32</v>
      </c>
      <c r="L49" s="4"/>
      <c r="M49" s="70"/>
      <c r="N49" s="21"/>
      <c r="O49" s="21">
        <v>1</v>
      </c>
      <c r="P49" s="89">
        <v>2</v>
      </c>
      <c r="Q49" s="88">
        <v>3</v>
      </c>
      <c r="R49" s="72">
        <v>4</v>
      </c>
      <c r="S49" s="71">
        <v>5</v>
      </c>
      <c r="T49" s="4"/>
      <c r="U49" s="81">
        <v>46177</v>
      </c>
      <c r="V49" s="12" t="s">
        <v>38</v>
      </c>
    </row>
    <row r="50" spans="2:25" s="1" customFormat="1" ht="10.5" customHeight="1" x14ac:dyDescent="0.2">
      <c r="B50" s="52">
        <f>IF(H49="","",IF(MONTH(H49+1)&lt;&gt;MONTH(H49),"",H49+1))</f>
        <v>46369</v>
      </c>
      <c r="C50" s="41">
        <f t="shared" si="11"/>
        <v>46370</v>
      </c>
      <c r="D50" s="41">
        <f t="shared" si="11"/>
        <v>46371</v>
      </c>
      <c r="E50" s="96">
        <f t="shared" si="11"/>
        <v>46372</v>
      </c>
      <c r="F50" s="96">
        <f t="shared" si="11"/>
        <v>46373</v>
      </c>
      <c r="G50" s="96">
        <f t="shared" si="11"/>
        <v>46374</v>
      </c>
      <c r="H50" s="50">
        <f t="shared" si="11"/>
        <v>46375</v>
      </c>
      <c r="I50" s="4"/>
      <c r="J50" s="62" t="s">
        <v>63</v>
      </c>
      <c r="K50" s="15" t="s">
        <v>25</v>
      </c>
      <c r="L50" s="4"/>
      <c r="M50" s="70">
        <v>6</v>
      </c>
      <c r="N50" s="21">
        <v>7</v>
      </c>
      <c r="O50" s="21">
        <v>8</v>
      </c>
      <c r="P50" s="21">
        <v>9</v>
      </c>
      <c r="Q50" s="21">
        <v>10</v>
      </c>
      <c r="R50" s="21">
        <v>11</v>
      </c>
      <c r="S50" s="71">
        <v>12</v>
      </c>
      <c r="T50" s="4"/>
      <c r="U50" s="77">
        <v>46191</v>
      </c>
      <c r="V50" s="13" t="s">
        <v>46</v>
      </c>
    </row>
    <row r="51" spans="2:25" s="1" customFormat="1" ht="10.5" customHeight="1" x14ac:dyDescent="0.2">
      <c r="B51" s="52">
        <f>IF(H50="","",IF(MONTH(H50+1)&lt;&gt;MONTH(H50),"",H50+1))</f>
        <v>46376</v>
      </c>
      <c r="C51" s="61">
        <f t="shared" si="11"/>
        <v>46377</v>
      </c>
      <c r="D51" s="61">
        <f t="shared" si="11"/>
        <v>46378</v>
      </c>
      <c r="E51" s="61">
        <f t="shared" si="11"/>
        <v>46379</v>
      </c>
      <c r="F51" s="39">
        <f t="shared" si="11"/>
        <v>46380</v>
      </c>
      <c r="G51" s="39">
        <f t="shared" si="11"/>
        <v>46381</v>
      </c>
      <c r="H51" s="50">
        <f t="shared" si="11"/>
        <v>46382</v>
      </c>
      <c r="I51" s="4"/>
      <c r="J51" s="76">
        <v>45650</v>
      </c>
      <c r="K51" s="27" t="s">
        <v>45</v>
      </c>
      <c r="L51" s="4"/>
      <c r="M51" s="70">
        <v>13</v>
      </c>
      <c r="N51" s="21">
        <v>14</v>
      </c>
      <c r="O51" s="21">
        <v>15</v>
      </c>
      <c r="P51" s="21">
        <v>16</v>
      </c>
      <c r="Q51" s="21">
        <v>17</v>
      </c>
      <c r="R51" s="53">
        <v>18</v>
      </c>
      <c r="S51" s="71">
        <v>19</v>
      </c>
      <c r="T51" s="4"/>
      <c r="U51" s="91" t="s">
        <v>64</v>
      </c>
      <c r="V51" s="90" t="s">
        <v>30</v>
      </c>
    </row>
    <row r="52" spans="2:25" s="1" customFormat="1" ht="10.5" customHeight="1" x14ac:dyDescent="0.2">
      <c r="B52" s="52">
        <f>IF(H51="","",IF(MONTH(H51+1)&lt;&gt;MONTH(H51),"",H51+1))</f>
        <v>46383</v>
      </c>
      <c r="C52" s="61">
        <f t="shared" si="11"/>
        <v>46384</v>
      </c>
      <c r="D52" s="61">
        <f t="shared" si="11"/>
        <v>46385</v>
      </c>
      <c r="E52" s="61">
        <f t="shared" si="11"/>
        <v>46386</v>
      </c>
      <c r="F52" s="39">
        <f t="shared" si="11"/>
        <v>46387</v>
      </c>
      <c r="G52" s="61" t="str">
        <f t="shared" si="11"/>
        <v/>
      </c>
      <c r="H52" s="50" t="str">
        <f t="shared" si="11"/>
        <v/>
      </c>
      <c r="I52" s="4"/>
      <c r="J52" s="77">
        <v>45651</v>
      </c>
      <c r="K52" s="13" t="s">
        <v>26</v>
      </c>
      <c r="L52" s="4"/>
      <c r="M52" s="70">
        <v>20</v>
      </c>
      <c r="N52" s="21">
        <v>21</v>
      </c>
      <c r="O52" s="21">
        <v>22</v>
      </c>
      <c r="P52" s="21">
        <v>23</v>
      </c>
      <c r="Q52" s="21">
        <v>24</v>
      </c>
      <c r="R52" s="21">
        <v>25</v>
      </c>
      <c r="S52" s="63">
        <v>26</v>
      </c>
      <c r="T52" s="4"/>
      <c r="U52" s="6"/>
      <c r="V52" s="4"/>
    </row>
    <row r="53" spans="2:25" x14ac:dyDescent="0.2">
      <c r="B53" s="5" t="str">
        <f>IF(H52="","",IF(MONTH(H52+1)&lt;&gt;MONTH(H52),"",H52+1))</f>
        <v/>
      </c>
      <c r="C53" s="68"/>
      <c r="H53"/>
      <c r="J53" s="77">
        <v>46022</v>
      </c>
      <c r="K53" s="13" t="s">
        <v>55</v>
      </c>
      <c r="M53" s="74">
        <v>27</v>
      </c>
      <c r="N53" s="95">
        <v>28</v>
      </c>
      <c r="O53" s="95">
        <v>29</v>
      </c>
      <c r="P53" s="95">
        <v>30</v>
      </c>
      <c r="S53" s="140" t="s">
        <v>27</v>
      </c>
      <c r="T53" s="140"/>
      <c r="V53" s="4"/>
    </row>
    <row r="54" spans="2:25" ht="12" customHeight="1" x14ac:dyDescent="0.2">
      <c r="H54"/>
      <c r="J54" s="122" t="s">
        <v>28</v>
      </c>
      <c r="K54" s="123"/>
      <c r="L54" s="123"/>
      <c r="M54" s="123"/>
      <c r="N54" s="124"/>
      <c r="O54" s="16">
        <v>40</v>
      </c>
      <c r="P54" s="16">
        <v>43</v>
      </c>
      <c r="Q54" s="16">
        <v>47</v>
      </c>
      <c r="R54" s="16">
        <v>50</v>
      </c>
      <c r="S54" s="138">
        <f>+SUM(O54+P54+Q54+R54)</f>
        <v>180</v>
      </c>
      <c r="T54" s="139"/>
    </row>
    <row r="55" spans="2:25" ht="12" customHeight="1" x14ac:dyDescent="0.2">
      <c r="B55" s="7"/>
      <c r="H55"/>
      <c r="J55" s="125" t="s">
        <v>29</v>
      </c>
      <c r="K55" s="126"/>
      <c r="L55" s="126"/>
      <c r="M55" s="126"/>
      <c r="N55" s="127"/>
      <c r="O55" s="119">
        <f>K16+K24+K32+K39+K47</f>
        <v>83</v>
      </c>
      <c r="P55" s="128"/>
      <c r="Q55" s="119">
        <f>V8+V16+V24+V32+V39+V47</f>
        <v>97</v>
      </c>
      <c r="R55" s="128"/>
      <c r="S55" s="138">
        <f>+SUM(O55+Q55)</f>
        <v>180</v>
      </c>
      <c r="T55" s="139"/>
    </row>
    <row r="56" spans="2:25" x14ac:dyDescent="0.2">
      <c r="H56"/>
      <c r="J56" s="118" t="s">
        <v>36</v>
      </c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24"/>
      <c r="X56" s="24"/>
      <c r="Y56" s="17"/>
    </row>
    <row r="57" spans="2:25" x14ac:dyDescent="0.2">
      <c r="H57"/>
      <c r="J57" s="118" t="s">
        <v>37</v>
      </c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24"/>
      <c r="X57" s="24"/>
      <c r="Y57" s="24"/>
    </row>
    <row r="58" spans="2:25" x14ac:dyDescent="0.2">
      <c r="H58"/>
      <c r="J58" s="30" t="s">
        <v>51</v>
      </c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</row>
    <row r="59" spans="2:25" x14ac:dyDescent="0.2">
      <c r="H59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</row>
    <row r="60" spans="2:25" x14ac:dyDescent="0.2">
      <c r="H60"/>
      <c r="J60" s="59" t="s">
        <v>47</v>
      </c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</row>
    <row r="61" spans="2:25" x14ac:dyDescent="0.2">
      <c r="H61"/>
    </row>
    <row r="62" spans="2:25" x14ac:dyDescent="0.2">
      <c r="H62"/>
    </row>
    <row r="63" spans="2:25" x14ac:dyDescent="0.2">
      <c r="H63"/>
    </row>
    <row r="64" spans="2:25" x14ac:dyDescent="0.2">
      <c r="H64"/>
    </row>
    <row r="65" spans="8:8" x14ac:dyDescent="0.2">
      <c r="H65"/>
    </row>
    <row r="66" spans="8:8" x14ac:dyDescent="0.2">
      <c r="H66"/>
    </row>
    <row r="67" spans="8:8" x14ac:dyDescent="0.2">
      <c r="H67"/>
    </row>
    <row r="68" spans="8:8" x14ac:dyDescent="0.2">
      <c r="H68"/>
    </row>
    <row r="69" spans="8:8" x14ac:dyDescent="0.2">
      <c r="H69"/>
    </row>
    <row r="70" spans="8:8" x14ac:dyDescent="0.2">
      <c r="H70"/>
    </row>
    <row r="71" spans="8:8" x14ac:dyDescent="0.2">
      <c r="H71"/>
    </row>
    <row r="72" spans="8:8" x14ac:dyDescent="0.2">
      <c r="H72"/>
    </row>
    <row r="73" spans="8:8" x14ac:dyDescent="0.2">
      <c r="H73"/>
    </row>
    <row r="74" spans="8:8" x14ac:dyDescent="0.2">
      <c r="H74"/>
    </row>
    <row r="75" spans="8:8" x14ac:dyDescent="0.2">
      <c r="H75"/>
    </row>
    <row r="76" spans="8:8" x14ac:dyDescent="0.2">
      <c r="H76"/>
    </row>
    <row r="77" spans="8:8" x14ac:dyDescent="0.2">
      <c r="H77"/>
    </row>
    <row r="78" spans="8:8" x14ac:dyDescent="0.2">
      <c r="H78"/>
    </row>
  </sheetData>
  <mergeCells count="43">
    <mergeCell ref="B2:P2"/>
    <mergeCell ref="B3:Q3"/>
    <mergeCell ref="J46:K46"/>
    <mergeCell ref="B23:H23"/>
    <mergeCell ref="J7:K7"/>
    <mergeCell ref="M38:S38"/>
    <mergeCell ref="B38:H38"/>
    <mergeCell ref="J38:K38"/>
    <mergeCell ref="B4:P4"/>
    <mergeCell ref="B46:H46"/>
    <mergeCell ref="B7:H7"/>
    <mergeCell ref="B15:H15"/>
    <mergeCell ref="U31:V31"/>
    <mergeCell ref="U23:V23"/>
    <mergeCell ref="U15:V15"/>
    <mergeCell ref="J31:K31"/>
    <mergeCell ref="M7:S7"/>
    <mergeCell ref="M15:S15"/>
    <mergeCell ref="M23:S23"/>
    <mergeCell ref="M31:S31"/>
    <mergeCell ref="U7:V7"/>
    <mergeCell ref="S55:T55"/>
    <mergeCell ref="S54:T54"/>
    <mergeCell ref="S53:T53"/>
    <mergeCell ref="U46:V46"/>
    <mergeCell ref="U38:V38"/>
    <mergeCell ref="M46:S46"/>
    <mergeCell ref="J57:V57"/>
    <mergeCell ref="J56:V56"/>
    <mergeCell ref="J59:V59"/>
    <mergeCell ref="F1:H1"/>
    <mergeCell ref="J54:N54"/>
    <mergeCell ref="J55:N55"/>
    <mergeCell ref="O55:P55"/>
    <mergeCell ref="Q55:R55"/>
    <mergeCell ref="B31:H31"/>
    <mergeCell ref="J15:K15"/>
    <mergeCell ref="J23:K23"/>
    <mergeCell ref="B5:V5"/>
    <mergeCell ref="M1:N1"/>
    <mergeCell ref="O1:S1"/>
    <mergeCell ref="D1:E1"/>
    <mergeCell ref="K1:L1"/>
  </mergeCells>
  <phoneticPr fontId="0" type="noConversion"/>
  <conditionalFormatting sqref="B53:C53">
    <cfRule type="expression" dxfId="5" priority="3" stopIfTrue="1">
      <formula>OR(WEEKDAY(B53,1)=1,WEEKDAY(B53,1)=7)</formula>
    </cfRule>
    <cfRule type="cellIs" dxfId="4" priority="4" stopIfTrue="1" operator="equal">
      <formula>""</formula>
    </cfRule>
  </conditionalFormatting>
  <conditionalFormatting sqref="B9:G14 M9:S14 B17:G22 M17:S22 B25:G30 M25:S30 B33:G37 M33:S37 B40:G45 M40:S45 R48:S48 B48:G52 M48:M52 S49:S52">
    <cfRule type="expression" dxfId="3" priority="7" stopIfTrue="1">
      <formula>OR(WEEKDAY(B9,1)=1,WEEKDAY(B9,1)=7)</formula>
    </cfRule>
    <cfRule type="cellIs" dxfId="2" priority="8" stopIfTrue="1" operator="equal">
      <formula>""</formula>
    </cfRule>
  </conditionalFormatting>
  <conditionalFormatting sqref="N48:P48">
    <cfRule type="expression" dxfId="1" priority="1" stopIfTrue="1">
      <formula>OR(WEEKDAY(N48,1)=1,WEEKDAY(N48,1)=7)</formula>
    </cfRule>
    <cfRule type="cellIs" dxfId="0" priority="2" stopIfTrue="1" operator="equal">
      <formula>""</formula>
    </cfRule>
  </conditionalFormatting>
  <printOptions verticalCentered="1"/>
  <pageMargins left="0.7" right="0.7" top="0.75" bottom="0.75" header="0.3" footer="0.3"/>
  <pageSetup scale="78" orientation="portrait" horizontalDpi="4294967293" verticalDpi="4294967293" r:id="rId1"/>
  <headerFooter scaleWithDoc="0" alignWithMargins="0">
    <oddHeader>&amp;C&amp;G</oddHeader>
    <oddFooter>&amp;L&amp;8&amp;K00-049Calendar Templates by Vertex42.com&amp;R&amp;8&amp;K00-049https://www.vertex42.com/calendars/</oddFooter>
  </headerFooter>
  <rowBreaks count="1" manualBreakCount="1">
    <brk id="45" min="1" max="21" man="1"/>
  </rowBreaks>
  <ignoredErrors>
    <ignoredError sqref="R26" formula="1"/>
  </ignoredError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E54B36492BD547B1E1B2F31368ED20" ma:contentTypeVersion="4" ma:contentTypeDescription="Create a new document." ma:contentTypeScope="" ma:versionID="75aec87da6bdaf5a8653a3e323da6d53">
  <xsd:schema xmlns:xsd="http://www.w3.org/2001/XMLSchema" xmlns:xs="http://www.w3.org/2001/XMLSchema" xmlns:p="http://schemas.microsoft.com/office/2006/metadata/properties" xmlns:ns2="0fa68c86-7cf2-4efb-b5ea-7da9654b44fe" targetNamespace="http://schemas.microsoft.com/office/2006/metadata/properties" ma:root="true" ma:fieldsID="630286a6d46fcc997faf57d49647fdae" ns2:_="">
    <xsd:import namespace="0fa68c86-7cf2-4efb-b5ea-7da9654b44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a68c86-7cf2-4efb-b5ea-7da9654b44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DC2DA3-E514-44FC-B337-33608D281676}">
  <ds:schemaRefs>
    <ds:schemaRef ds:uri="http://purl.org/dc/elements/1.1/"/>
    <ds:schemaRef ds:uri="0fa68c86-7cf2-4efb-b5ea-7da9654b44fe"/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6839168-25D5-44A0-A2E1-9AD92AAC7D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a68c86-7cf2-4efb-b5ea-7da9654b44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09BCF7-B26E-4C92-A34D-FB484EB01C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EventCalendar</vt:lpstr>
      <vt:lpstr>EventCalendar!Print_Area</vt:lpstr>
      <vt:lpstr>startday</vt:lpstr>
      <vt:lpstr>year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School Event Calendar Template</dc:title>
  <dc:subject/>
  <dc:creator>Vertex42.com</dc:creator>
  <cp:keywords/>
  <dc:description>(c) 2013-2018 Vertex42 LLC. All Rights Reserved. Free to Print.</dc:description>
  <cp:lastModifiedBy>Lindsey Godman</cp:lastModifiedBy>
  <cp:revision/>
  <cp:lastPrinted>2026-05-01T03:25:21Z</cp:lastPrinted>
  <dcterms:created xsi:type="dcterms:W3CDTF">2004-08-16T18:44:14Z</dcterms:created>
  <dcterms:modified xsi:type="dcterms:W3CDTF">2026-07-08T17:16:22Z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(c) 2013-2018 Vertex42 LLC</vt:lpwstr>
  </property>
  <property fmtid="{D5CDD505-2E9C-101B-9397-08002B2CF9AE}" pid="3" name="Source">
    <vt:lpwstr>https://www.vertex42.com/calendars/school-calendar.html</vt:lpwstr>
  </property>
  <property fmtid="{D5CDD505-2E9C-101B-9397-08002B2CF9AE}" pid="4" name="Version">
    <vt:lpwstr>1.3.1</vt:lpwstr>
  </property>
  <property fmtid="{D5CDD505-2E9C-101B-9397-08002B2CF9AE}" pid="5" name="ContentTypeId">
    <vt:lpwstr>0x0101003DE54B36492BD547B1E1B2F31368ED20</vt:lpwstr>
  </property>
</Properties>
</file>