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ENG\Files\DEVLMT ENGR\Fee Related\Fee Updates\CALCULATORS\2025-2026\"/>
    </mc:Choice>
  </mc:AlternateContent>
  <xr:revisionPtr revIDLastSave="0" documentId="13_ncr:1_{67F9F7AF-DD7A-4253-BD79-4961D7276A67}" xr6:coauthVersionLast="47" xr6:coauthVersionMax="47" xr10:uidLastSave="{00000000-0000-0000-0000-000000000000}"/>
  <bookViews>
    <workbookView xWindow="-120" yWindow="-120" windowWidth="29040" windowHeight="15720" xr2:uid="{3A25794B-93E4-4F20-9748-B6DBB7381F1A}"/>
  </bookViews>
  <sheets>
    <sheet name="SFR FEE CALC" sheetId="1" r:id="rId1"/>
    <sheet name="Fee Schedule Effective 070725" sheetId="2" state="hidden" r:id="rId2"/>
  </sheets>
  <externalReferences>
    <externalReference r:id="rId3"/>
  </externalReferences>
  <definedNames>
    <definedName name="_xlnm.Print_Area" localSheetId="0">'SFR FEE CALC'!$A$1:$G$26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15" i="1"/>
  <c r="F14" i="1"/>
  <c r="F13" i="1"/>
  <c r="F12" i="1"/>
  <c r="G21" i="1"/>
  <c r="G20" i="1"/>
  <c r="G19" i="1"/>
  <c r="G17" i="1"/>
  <c r="G15" i="1"/>
  <c r="G14" i="1"/>
  <c r="G13" i="1"/>
  <c r="G12" i="1"/>
  <c r="E16" i="1"/>
  <c r="G16" i="1" s="1"/>
  <c r="E17" i="1"/>
  <c r="F17" i="1" s="1"/>
  <c r="E18" i="1"/>
  <c r="G18" i="1" s="1"/>
  <c r="G96" i="2"/>
  <c r="E14" i="1" s="1"/>
  <c r="G95" i="2"/>
  <c r="E13" i="1" s="1"/>
  <c r="G94" i="2"/>
  <c r="E12" i="1" s="1"/>
  <c r="F97" i="2"/>
  <c r="C207" i="2"/>
  <c r="C206" i="2"/>
  <c r="C202" i="2"/>
  <c r="C201" i="2"/>
  <c r="C200" i="2"/>
  <c r="C199" i="2"/>
  <c r="C198" i="2"/>
  <c r="C197" i="2"/>
  <c r="C196" i="2"/>
  <c r="C194" i="2"/>
  <c r="C193" i="2"/>
  <c r="C191" i="2"/>
  <c r="C189" i="2"/>
  <c r="C188" i="2"/>
  <c r="C187" i="2"/>
  <c r="C185" i="2"/>
  <c r="C184" i="2"/>
  <c r="C183" i="2"/>
  <c r="C182" i="2"/>
  <c r="C181" i="2"/>
  <c r="C180" i="2"/>
  <c r="C177" i="2"/>
  <c r="C176" i="2"/>
  <c r="C175" i="2"/>
  <c r="C174" i="2"/>
  <c r="C173" i="2"/>
  <c r="C171" i="2"/>
  <c r="C170" i="2"/>
  <c r="C169" i="2"/>
  <c r="C158" i="2"/>
  <c r="C157" i="2"/>
  <c r="C154" i="2"/>
  <c r="C153" i="2"/>
  <c r="C152" i="2"/>
  <c r="C149" i="2"/>
  <c r="C148" i="2"/>
  <c r="C147" i="2"/>
  <c r="C146" i="2"/>
  <c r="C145" i="2"/>
  <c r="C144" i="2"/>
  <c r="C137" i="2"/>
  <c r="C133" i="2"/>
  <c r="C132" i="2"/>
  <c r="C131" i="2"/>
  <c r="C129" i="2"/>
  <c r="E21" i="1" s="1"/>
  <c r="F21" i="1" s="1"/>
  <c r="C128" i="2"/>
  <c r="C125" i="2"/>
  <c r="C124" i="2"/>
  <c r="C123" i="2"/>
  <c r="C121" i="2"/>
  <c r="E20" i="1" s="1"/>
  <c r="F20" i="1" s="1"/>
  <c r="C120" i="2"/>
  <c r="C113" i="2"/>
  <c r="E19" i="1" s="1"/>
  <c r="F19" i="1" s="1"/>
  <c r="C112" i="2"/>
  <c r="C100" i="2"/>
  <c r="C99" i="2"/>
  <c r="E15" i="1" s="1"/>
  <c r="C95" i="2"/>
  <c r="C94" i="2"/>
  <c r="C90" i="2"/>
  <c r="C89" i="2"/>
  <c r="C88" i="2"/>
  <c r="C87" i="2"/>
  <c r="C83" i="2"/>
  <c r="C82" i="2"/>
  <c r="C81" i="2"/>
  <c r="C79" i="2"/>
  <c r="C78" i="2"/>
  <c r="C77" i="2"/>
  <c r="C76" i="2"/>
  <c r="C74" i="2"/>
  <c r="C73" i="2"/>
  <c r="C72" i="2"/>
  <c r="C71" i="2"/>
  <c r="C69" i="2"/>
  <c r="C68" i="2"/>
  <c r="C67" i="2"/>
  <c r="C66" i="2"/>
  <c r="C64" i="2"/>
  <c r="C63" i="2"/>
  <c r="C62" i="2"/>
  <c r="C61" i="2"/>
  <c r="C59" i="2"/>
  <c r="C57" i="2"/>
  <c r="C56" i="2"/>
  <c r="C55" i="2"/>
  <c r="C53" i="2"/>
  <c r="C52" i="2"/>
  <c r="C51" i="2"/>
  <c r="C50" i="2"/>
  <c r="C48" i="2"/>
  <c r="C47" i="2"/>
  <c r="C46" i="2"/>
  <c r="C45" i="2"/>
  <c r="C43" i="2"/>
  <c r="C34" i="2"/>
  <c r="A5" i="2"/>
  <c r="A2" i="2"/>
  <c r="F16" i="1" l="1"/>
  <c r="F18" i="1"/>
  <c r="D18" i="1" s="1"/>
  <c r="D20" i="1"/>
  <c r="D21" i="1"/>
  <c r="G97" i="2"/>
  <c r="D14" i="1"/>
  <c r="D12" i="1"/>
  <c r="D19" i="1"/>
  <c r="D17" i="1"/>
  <c r="D15" i="1"/>
  <c r="D13" i="1"/>
  <c r="E22" i="1"/>
  <c r="F22" i="1" l="1"/>
  <c r="G22" i="1"/>
  <c r="D16" i="1"/>
  <c r="D22" i="1" l="1"/>
</calcChain>
</file>

<file path=xl/sharedStrings.xml><?xml version="1.0" encoding="utf-8"?>
<sst xmlns="http://schemas.openxmlformats.org/spreadsheetml/2006/main" count="368" uniqueCount="184">
  <si>
    <t>Plan No.:</t>
  </si>
  <si>
    <t>Address (BF):</t>
  </si>
  <si>
    <t>Date:</t>
  </si>
  <si>
    <t>TOTAL FEES</t>
  </si>
  <si>
    <t>STREET FACILITY IMPROVEMENT</t>
  </si>
  <si>
    <t>STREET MAINTENANCE EQUIPMENT</t>
  </si>
  <si>
    <t>BIKEWAY IMPROVEMENTS</t>
  </si>
  <si>
    <t>ADMINISTRATION BUILDING</t>
  </si>
  <si>
    <t>TOTAL IMPACT FEES:</t>
  </si>
  <si>
    <t>Number of Bedrooms:</t>
  </si>
  <si>
    <t>BASELINE</t>
  </si>
  <si>
    <t>30% INCREASE</t>
  </si>
  <si>
    <t>Number of Bathrooms:</t>
  </si>
  <si>
    <t>Number of units</t>
  </si>
  <si>
    <t xml:space="preserve">30% REDUCTION </t>
  </si>
  <si>
    <t>Project Name:</t>
  </si>
  <si>
    <t xml:space="preserve">How To Use: </t>
  </si>
  <si>
    <t xml:space="preserve">NOTES AND REMARKS: </t>
  </si>
  <si>
    <t>CITY OF CHICO</t>
  </si>
  <si>
    <t>Activity</t>
  </si>
  <si>
    <t>Adopted Fee</t>
  </si>
  <si>
    <t>Notes</t>
  </si>
  <si>
    <t xml:space="preserve">Transportation Facility Fees    </t>
  </si>
  <si>
    <t>Street Facility Improvement Fees</t>
  </si>
  <si>
    <t>Residential</t>
  </si>
  <si>
    <t xml:space="preserve">    Single Family</t>
  </si>
  <si>
    <t>Per Dwelling Unit</t>
  </si>
  <si>
    <t xml:space="preserve">    Multi Family</t>
  </si>
  <si>
    <t>Commercial</t>
  </si>
  <si>
    <t xml:space="preserve">    Retail</t>
  </si>
  <si>
    <t>Per Square Foot</t>
  </si>
  <si>
    <t xml:space="preserve">    Office</t>
  </si>
  <si>
    <t>Industrial</t>
  </si>
  <si>
    <t>Other</t>
  </si>
  <si>
    <t>Avg Daily Vehicle Trips rate</t>
  </si>
  <si>
    <t>Street Maintenance Equipment Fees</t>
  </si>
  <si>
    <t>Bikeway Improvement Fees</t>
  </si>
  <si>
    <t>No Fee</t>
  </si>
  <si>
    <t>Credits to Fees</t>
  </si>
  <si>
    <t>Change in use from existing residential use to a nonresidential use</t>
  </si>
  <si>
    <t>See Notes</t>
  </si>
  <si>
    <t>A credit shall be provided at the amount equal to the transportation facility fee for the previous residential use</t>
  </si>
  <si>
    <t>Change in use from existing nonresidential use to residential use, or to another nonresidential use which requires a certificate of occupancy</t>
  </si>
  <si>
    <t>Deferral of Fees</t>
  </si>
  <si>
    <t>Single Family Residential</t>
  </si>
  <si>
    <t>Administration Fee equal to 2% of deferred transportation facilities fee</t>
  </si>
  <si>
    <t>Multi Family Residential or Non Residential</t>
  </si>
  <si>
    <t xml:space="preserve">Storm Drain Facility Fees    </t>
  </si>
  <si>
    <t>Butte Creek</t>
  </si>
  <si>
    <t>Total Cost Per Acre</t>
  </si>
  <si>
    <t>Per Acre Cost</t>
  </si>
  <si>
    <t>Commercial &amp; Industrial</t>
  </si>
  <si>
    <t>Comanche Creek</t>
  </si>
  <si>
    <t>Little Chico Creek</t>
  </si>
  <si>
    <t>Big Chico Creek</t>
  </si>
  <si>
    <t>Lindo Channel</t>
  </si>
  <si>
    <t>S.U.D.A.D Ditch</t>
  </si>
  <si>
    <t>Mud-Sycamore Creek</t>
  </si>
  <si>
    <t>P.V. Ditch</t>
  </si>
  <si>
    <t xml:space="preserve">Keefer Slough/Rock Creek/NWCSPA </t>
  </si>
  <si>
    <t>Fee Computation</t>
  </si>
  <si>
    <t>Without Building Plans</t>
  </si>
  <si>
    <t>Park Facility Fees</t>
  </si>
  <si>
    <t>Bidwell Park Land Acquisition Fee</t>
  </si>
  <si>
    <t>Factors For Usage</t>
  </si>
  <si>
    <t>2.6 persons / household</t>
  </si>
  <si>
    <t>2.2 persons / household</t>
  </si>
  <si>
    <t>Standard for Park Facilities</t>
  </si>
  <si>
    <t>5 acres / 1,000 persons</t>
  </si>
  <si>
    <t>Owner Shall Pay Administrative Fee Equal to 2% of the Deferred Park Facility Fees</t>
  </si>
  <si>
    <t>-</t>
  </si>
  <si>
    <t>Building and Equipment Fees</t>
  </si>
  <si>
    <t>Administration Building Fee</t>
  </si>
  <si>
    <t xml:space="preserve">Commercial </t>
  </si>
  <si>
    <t>Fire Protection  Building &amp; Equipment Fee</t>
  </si>
  <si>
    <t>Police Protection  Building &amp; Equipment Fee</t>
  </si>
  <si>
    <t>Owner Shall Pay Administrative Fee Equal to 2% of the Deferred Bldg &amp; Equip Fees</t>
  </si>
  <si>
    <t>Maps With No Public and Joint-Use Private Improvements</t>
  </si>
  <si>
    <t xml:space="preserve">   Initial Deposit</t>
  </si>
  <si>
    <t>Upon initial submittal of maps for checking.</t>
  </si>
  <si>
    <t xml:space="preserve">   Final Fee, actual cost for checking maps</t>
  </si>
  <si>
    <t>Additional amount, if any, to be paid by sub divider to City prior to recording of map.  Refunds, if any, to be paid by City within 60 days a Full Time Equivalent Student recording map.</t>
  </si>
  <si>
    <t>BUILDING FEES</t>
  </si>
  <si>
    <t>Consolidated Bldg &amp; P/C New Construction Fees</t>
  </si>
  <si>
    <t>See Exhibit 1</t>
  </si>
  <si>
    <t>Fees for Residential Alterations/Remodel/Addition Items</t>
  </si>
  <si>
    <t>See Exhibit 2</t>
  </si>
  <si>
    <t>Fees for  Commercial Alterations/Remodel Items/Addition</t>
  </si>
  <si>
    <t>See Exhibit 3</t>
  </si>
  <si>
    <t>Plan Check &amp; Inspection Fees</t>
  </si>
  <si>
    <t xml:space="preserve">  Basic Fee</t>
  </si>
  <si>
    <t>Per Hour</t>
  </si>
  <si>
    <t xml:space="preserve">  Overtime Fee</t>
  </si>
  <si>
    <t xml:space="preserve">  Construction-Reinspection Fee (1/2 hour minimum)</t>
  </si>
  <si>
    <t>Covers Costs incurred in responding to more than two requests for inspection at a construction site to inspect the same work item</t>
  </si>
  <si>
    <t>Refund Processing Fee (covers original intake/admin &amp; refund processing)</t>
  </si>
  <si>
    <t>Preliminary Plan Check Inspection Fees</t>
  </si>
  <si>
    <t>Site Verification &amp; Investigation Fee</t>
  </si>
  <si>
    <t>Plan Maintenance Fee</t>
  </si>
  <si>
    <t>2% of building permit fee with a minimum of $8 and a maximum of $350</t>
  </si>
  <si>
    <t>Energy Plan Check Fees - Minimum Fee</t>
  </si>
  <si>
    <t xml:space="preserve">  Up to 2 Residential Units</t>
  </si>
  <si>
    <t>Certification as Energy Compliance Inspector or Special Inspector</t>
  </si>
  <si>
    <t>Per Fiscal Year</t>
  </si>
  <si>
    <t>Marking/Annotating additional sets of plans at constractor/subcontractor request</t>
  </si>
  <si>
    <t>Per Sheet</t>
  </si>
  <si>
    <t>Condominium Conversion Inspection Fees</t>
  </si>
  <si>
    <t xml:space="preserve">  Per Unit Fee</t>
  </si>
  <si>
    <t xml:space="preserve">  Minimum Fee</t>
  </si>
  <si>
    <t>Foundation Only Permit</t>
  </si>
  <si>
    <t>20% of building permit fee, 1 hour minimum</t>
  </si>
  <si>
    <t>Conditional Occupancy Permit</t>
  </si>
  <si>
    <t xml:space="preserve"> 5% of building permit fee, $285.00 minimum</t>
  </si>
  <si>
    <t xml:space="preserve">Other Permit fees:  </t>
  </si>
  <si>
    <t>Fees for permits not shown herein shall be determined by the Building Official</t>
  </si>
  <si>
    <t>State of California building permit surcharges for compliance with §2705 of the Public Resources Code</t>
  </si>
  <si>
    <t xml:space="preserve">  Residential Occupancies (no more than three stories in height)</t>
  </si>
  <si>
    <t>An amount equal to .013 % of the established construction valuations as reported on the building permit.  Minimum of $.50.</t>
  </si>
  <si>
    <t xml:space="preserve">  All Other  Occupancies</t>
  </si>
  <si>
    <t>An amount equal to .028 % of the established construction valuations as reported on the building permit.  Minimum of $.50.</t>
  </si>
  <si>
    <t>State of California Building Permit Surcharge for compliance with § 18931.6 of the California Health and Safety Code</t>
  </si>
  <si>
    <t>$1 for every $25,000 of valuation</t>
  </si>
  <si>
    <t>PLANNING FEES</t>
  </si>
  <si>
    <t>City Processing Fees</t>
  </si>
  <si>
    <t>Annexation Deposit</t>
  </si>
  <si>
    <t xml:space="preserve">   Owner-occupied, Single-family residences on lots which cannot be further subdivided</t>
  </si>
  <si>
    <t>Real Time Deposit</t>
  </si>
  <si>
    <t xml:space="preserve">   Fully developed properties</t>
  </si>
  <si>
    <t xml:space="preserve">   Vacant properties or partially developed properties</t>
  </si>
  <si>
    <t>Tentative</t>
  </si>
  <si>
    <t xml:space="preserve">   Subdivision Map</t>
  </si>
  <si>
    <t xml:space="preserve">   Parcel Map</t>
  </si>
  <si>
    <t xml:space="preserve">   Condominium Conversion Map</t>
  </si>
  <si>
    <t>Planning Staff Hourly Rate for items not covered in this fee schedule</t>
  </si>
  <si>
    <t>Administrative Use Permit</t>
  </si>
  <si>
    <t>Use Permit</t>
  </si>
  <si>
    <t xml:space="preserve">   Single Family Owner Occupied Residences</t>
  </si>
  <si>
    <t xml:space="preserve">   Wireless Telecommunications Facilities</t>
  </si>
  <si>
    <t xml:space="preserve">   Family Daycare Homes</t>
  </si>
  <si>
    <t xml:space="preserve">   Any use other than those in Section III.C.1.a.,b.,c., above- Action by Zoning Administrator</t>
  </si>
  <si>
    <t xml:space="preserve">   Any use other than those in Section III.C.1.a.,b.,c., above- Action by Planning Commission</t>
  </si>
  <si>
    <t>Temporary Events Permit</t>
  </si>
  <si>
    <t xml:space="preserve">Variance Permit </t>
  </si>
  <si>
    <t xml:space="preserve">   Single Family Owner Occupied Residence</t>
  </si>
  <si>
    <t>Subdivisions</t>
  </si>
  <si>
    <t xml:space="preserve">   Extension of Time to File Final Map</t>
  </si>
  <si>
    <t xml:space="preserve">   Modification of Conditions of Approved Map</t>
  </si>
  <si>
    <t xml:space="preserve">        Action by Map Advisory Committee</t>
  </si>
  <si>
    <t xml:space="preserve">        Action by Planning Commission</t>
  </si>
  <si>
    <t xml:space="preserve">   Modification of Conditions/Revision of Approved Parcel Map </t>
  </si>
  <si>
    <t xml:space="preserve">   Minor Land Division Map</t>
  </si>
  <si>
    <t xml:space="preserve">  Tentative Map For a Reversion to Acreage</t>
  </si>
  <si>
    <t xml:space="preserve">  Request for Certificate of Compliance or Certificate of Merger</t>
  </si>
  <si>
    <t xml:space="preserve">  Boundary Line Modification</t>
  </si>
  <si>
    <t xml:space="preserve">  Certificate of Correction for Final Subdivision or Parcel Map</t>
  </si>
  <si>
    <t>Northwest Chico Specific Plan Fees</t>
  </si>
  <si>
    <t>Specific Plan Fees</t>
  </si>
  <si>
    <t xml:space="preserve">   Residential</t>
  </si>
  <si>
    <t xml:space="preserve">   All Other Uses</t>
  </si>
  <si>
    <t>Deferral of  Fees</t>
  </si>
  <si>
    <t xml:space="preserve">   Single Family</t>
  </si>
  <si>
    <t>Property Owner Shall Pay an Administrative Fee  Equal to 2% of all Deferred Northwest Chico Specific Plan Fee</t>
  </si>
  <si>
    <t xml:space="preserve">   Multiple Family </t>
  </si>
  <si>
    <t>SOURCE I/AllCity/Fee Schedules/FY 2025-2026 Fee Schedule/Fee Schedules - FY 2025-2026 Master - Effective 07072025</t>
  </si>
  <si>
    <t>FIRE PROTECTION BUILDING AND EQUIPMENT</t>
  </si>
  <si>
    <t xml:space="preserve">POLICE PROTECTION BUILDING AND EQUIPMENT </t>
  </si>
  <si>
    <r>
      <t xml:space="preserve">Step 1. </t>
    </r>
    <r>
      <rPr>
        <sz val="12"/>
        <rFont val="Arial Nova"/>
        <family val="2"/>
      </rPr>
      <t xml:space="preserve">Input the project details into the correct cells (blue). </t>
    </r>
  </si>
  <si>
    <t>PARK - COMMUNITY</t>
  </si>
  <si>
    <t>PARK - LINEAR/GREENWAY</t>
  </si>
  <si>
    <t xml:space="preserve"> </t>
  </si>
  <si>
    <t>PARK - NEIGHBORHOOD</t>
  </si>
  <si>
    <r>
      <t xml:space="preserve">Step 2. </t>
    </r>
    <r>
      <rPr>
        <sz val="12"/>
        <rFont val="Arial Nova"/>
        <family val="2"/>
      </rPr>
      <t xml:space="preserve">Input the total number of units into the correct cells (blue). </t>
    </r>
  </si>
  <si>
    <t xml:space="preserve">Step 3. </t>
  </si>
  <si>
    <t xml:space="preserve">If OK units sum is correct, if Check Units shows the per occupancy unit sum does not match total. </t>
  </si>
  <si>
    <t>Neighborhood</t>
  </si>
  <si>
    <t>Community</t>
  </si>
  <si>
    <t>Linear</t>
  </si>
  <si>
    <t xml:space="preserve">BIDWELL PARK LAND ACQUISITION </t>
  </si>
  <si>
    <t>FEE SCHEDULE FOR FY2025-26</t>
  </si>
  <si>
    <t>SINGLE FAMILY IMPACT FEE</t>
  </si>
  <si>
    <t xml:space="preserve">SINGLE FAMILY RESIDENTIAL IMPACT FEE ESTIMATE WORKSHEET </t>
  </si>
  <si>
    <t xml:space="preserve">HOUSE </t>
  </si>
  <si>
    <t>Fee Condition</t>
  </si>
  <si>
    <t>Updated: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</si>
</sst>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 Nova"/>
      <family val="2"/>
    </font>
    <font>
      <b/>
      <sz val="12"/>
      <name val="Arial Nova"/>
      <family val="2"/>
    </font>
    <font>
      <sz val="12"/>
      <name val="Arial Nov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 Nova"/>
      <family val="2"/>
    </font>
    <font>
      <sz val="12"/>
      <color theme="0"/>
      <name val="Calibri"/>
      <family val="2"/>
      <scheme val="minor"/>
    </font>
    <font>
      <sz val="12"/>
      <color theme="0"/>
      <name val="Arial Nova"/>
      <family val="2"/>
    </font>
    <font>
      <b/>
      <sz val="12"/>
      <color rgb="FFFF0000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>
      <alignment vertical="top"/>
    </xf>
    <xf numFmtId="3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2" fillId="0" borderId="0">
      <alignment vertical="top"/>
    </xf>
    <xf numFmtId="0" fontId="7" fillId="0" borderId="0"/>
  </cellStyleXfs>
  <cellXfs count="126">
    <xf numFmtId="0" fontId="0" fillId="0" borderId="0" xfId="0" applyAlignment="1"/>
    <xf numFmtId="0" fontId="11" fillId="0" borderId="0" xfId="1" applyNumberFormat="1" applyFont="1"/>
    <xf numFmtId="0" fontId="12" fillId="0" borderId="0" xfId="1" applyNumberFormat="1" applyFont="1"/>
    <xf numFmtId="0" fontId="12" fillId="0" borderId="0" xfId="0" applyFont="1" applyAlignment="1"/>
    <xf numFmtId="7" fontId="12" fillId="0" borderId="0" xfId="0" applyNumberFormat="1" applyFont="1" applyAlignment="1"/>
    <xf numFmtId="49" fontId="12" fillId="0" borderId="0" xfId="0" applyNumberFormat="1" applyFont="1">
      <alignment vertical="top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3" borderId="0" xfId="0" applyFont="1" applyFill="1" applyAlignment="1"/>
    <xf numFmtId="0" fontId="8" fillId="3" borderId="0" xfId="0" applyFont="1" applyFill="1" applyAlignment="1">
      <alignment vertical="center"/>
    </xf>
    <xf numFmtId="0" fontId="10" fillId="0" borderId="1" xfId="0" applyFont="1" applyBorder="1" applyAlignment="1"/>
    <xf numFmtId="0" fontId="10" fillId="0" borderId="2" xfId="0" applyFon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/>
    <xf numFmtId="4" fontId="0" fillId="0" borderId="2" xfId="0" applyNumberFormat="1" applyBorder="1" applyAlignment="1">
      <alignment horizontal="center" vertical="center"/>
    </xf>
    <xf numFmtId="0" fontId="0" fillId="0" borderId="3" xfId="0" applyBorder="1" applyAlignment="1"/>
    <xf numFmtId="0" fontId="10" fillId="0" borderId="4" xfId="0" applyFont="1" applyBorder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/>
    <xf numFmtId="0" fontId="10" fillId="0" borderId="6" xfId="0" applyFont="1" applyBorder="1" applyAlignment="1">
      <alignment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10" fillId="0" borderId="9" xfId="0" applyFon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0" fillId="0" borderId="3" xfId="0" applyFont="1" applyBorder="1" applyAlignment="1"/>
    <xf numFmtId="0" fontId="10" fillId="0" borderId="5" xfId="0" applyFont="1" applyBorder="1" applyAlignment="1"/>
    <xf numFmtId="0" fontId="10" fillId="0" borderId="3" xfId="0" applyFont="1" applyBorder="1" applyAlignment="1">
      <alignment vertical="center"/>
    </xf>
    <xf numFmtId="0" fontId="10" fillId="0" borderId="6" xfId="0" applyFont="1" applyBorder="1" applyAlignment="1"/>
    <xf numFmtId="2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/>
    <xf numFmtId="0" fontId="10" fillId="0" borderId="8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6" fillId="0" borderId="10" xfId="0" applyFont="1" applyBorder="1" applyAlignment="1"/>
    <xf numFmtId="14" fontId="6" fillId="0" borderId="0" xfId="1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/>
    <xf numFmtId="0" fontId="6" fillId="0" borderId="0" xfId="0" applyFont="1" applyAlignment="1"/>
    <xf numFmtId="0" fontId="5" fillId="0" borderId="11" xfId="0" applyFont="1" applyBorder="1" applyAlignment="1"/>
    <xf numFmtId="3" fontId="6" fillId="0" borderId="11" xfId="1" applyFont="1" applyFill="1" applyBorder="1" applyAlignment="1">
      <alignment horizontal="center" vertical="center"/>
    </xf>
    <xf numFmtId="0" fontId="6" fillId="0" borderId="4" xfId="0" applyFont="1" applyBorder="1" applyAlignment="1"/>
    <xf numFmtId="49" fontId="6" fillId="0" borderId="0" xfId="0" applyNumberFormat="1" applyFont="1">
      <alignment vertical="top"/>
    </xf>
    <xf numFmtId="49" fontId="5" fillId="0" borderId="9" xfId="1" applyNumberFormat="1" applyFont="1" applyFill="1" applyBorder="1" applyAlignment="1">
      <alignment horizontal="left" vertical="top" wrapText="1"/>
    </xf>
    <xf numFmtId="7" fontId="6" fillId="0" borderId="0" xfId="1" applyNumberFormat="1" applyFont="1" applyFill="1" applyBorder="1"/>
    <xf numFmtId="0" fontId="14" fillId="0" borderId="0" xfId="0" applyFont="1" applyAlignment="1">
      <alignment horizontal="left" vertical="center"/>
    </xf>
    <xf numFmtId="0" fontId="13" fillId="6" borderId="0" xfId="1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horizontal="left" vertical="top" wrapText="1"/>
    </xf>
    <xf numFmtId="7" fontId="13" fillId="6" borderId="13" xfId="1" applyNumberFormat="1" applyFont="1" applyFill="1" applyBorder="1"/>
    <xf numFmtId="0" fontId="15" fillId="0" borderId="0" xfId="0" applyFont="1" applyAlignment="1">
      <alignment horizontal="left" vertical="center"/>
    </xf>
    <xf numFmtId="0" fontId="13" fillId="6" borderId="14" xfId="1" applyNumberFormat="1" applyFont="1" applyFill="1" applyBorder="1"/>
    <xf numFmtId="0" fontId="13" fillId="6" borderId="15" xfId="1" applyNumberFormat="1" applyFont="1" applyFill="1" applyBorder="1" applyAlignment="1">
      <alignment horizontal="center"/>
    </xf>
    <xf numFmtId="0" fontId="2" fillId="0" borderId="0" xfId="0" applyFont="1" applyAlignment="1"/>
    <xf numFmtId="0" fontId="0" fillId="7" borderId="0" xfId="0" applyFill="1" applyAlignment="1"/>
    <xf numFmtId="49" fontId="16" fillId="0" borderId="0" xfId="1" applyNumberFormat="1" applyFont="1" applyFill="1" applyBorder="1" applyAlignment="1">
      <alignment horizontal="left" vertical="top" wrapText="1"/>
    </xf>
    <xf numFmtId="7" fontId="13" fillId="6" borderId="16" xfId="1" applyNumberFormat="1" applyFont="1" applyFill="1" applyBorder="1"/>
    <xf numFmtId="7" fontId="5" fillId="8" borderId="17" xfId="1" applyNumberFormat="1" applyFont="1" applyFill="1" applyBorder="1"/>
    <xf numFmtId="0" fontId="6" fillId="0" borderId="0" xfId="0" applyFont="1" applyAlignment="1">
      <alignment horizontal="right"/>
    </xf>
    <xf numFmtId="14" fontId="5" fillId="0" borderId="0" xfId="2" applyNumberFormat="1" applyFont="1" applyFill="1" applyBorder="1" applyAlignment="1">
      <alignment horizontal="right" indent="2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1" xfId="1" applyNumberFormat="1" applyFont="1" applyFill="1" applyBorder="1" applyAlignment="1" applyProtection="1">
      <protection locked="0"/>
    </xf>
    <xf numFmtId="14" fontId="6" fillId="5" borderId="11" xfId="1" applyNumberFormat="1" applyFont="1" applyFill="1" applyBorder="1" applyAlignment="1" applyProtection="1">
      <alignment horizontal="left"/>
      <protection locked="0"/>
    </xf>
    <xf numFmtId="0" fontId="12" fillId="0" borderId="2" xfId="0" applyFont="1" applyBorder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/>
    <xf numFmtId="0" fontId="6" fillId="0" borderId="3" xfId="0" applyFont="1" applyBorder="1" applyAlignment="1"/>
    <xf numFmtId="0" fontId="13" fillId="6" borderId="18" xfId="1" applyNumberFormat="1" applyFont="1" applyFill="1" applyBorder="1"/>
    <xf numFmtId="49" fontId="16" fillId="0" borderId="4" xfId="1" applyNumberFormat="1" applyFont="1" applyFill="1" applyBorder="1" applyAlignment="1">
      <alignment horizontal="left" vertical="top" wrapText="1"/>
    </xf>
    <xf numFmtId="0" fontId="4" fillId="0" borderId="21" xfId="1" applyNumberFormat="1" applyFont="1" applyFill="1" applyBorder="1" applyAlignment="1">
      <alignment horizontal="center" vertical="center"/>
    </xf>
    <xf numFmtId="0" fontId="5" fillId="0" borderId="21" xfId="1" applyNumberFormat="1" applyFont="1" applyFill="1" applyBorder="1" applyAlignment="1">
      <alignment horizontal="center" vertical="center"/>
    </xf>
    <xf numFmtId="7" fontId="6" fillId="0" borderId="11" xfId="1" applyNumberFormat="1" applyFont="1" applyFill="1" applyBorder="1"/>
    <xf numFmtId="7" fontId="6" fillId="0" borderId="22" xfId="1" applyNumberFormat="1" applyFont="1" applyFill="1" applyBorder="1"/>
    <xf numFmtId="0" fontId="5" fillId="0" borderId="25" xfId="0" applyFont="1" applyBorder="1" applyAlignment="1">
      <alignment horizontal="right" wrapText="1"/>
    </xf>
    <xf numFmtId="0" fontId="5" fillId="0" borderId="7" xfId="0" applyFont="1" applyBorder="1" applyAlignment="1">
      <alignment horizontal="left" vertical="center" indent="3"/>
    </xf>
    <xf numFmtId="0" fontId="5" fillId="0" borderId="6" xfId="0" applyFont="1" applyBorder="1" applyAlignment="1">
      <alignment horizontal="left" vertical="center" indent="3"/>
    </xf>
    <xf numFmtId="0" fontId="5" fillId="0" borderId="25" xfId="0" applyFont="1" applyBorder="1" applyAlignment="1">
      <alignment horizontal="right"/>
    </xf>
    <xf numFmtId="0" fontId="13" fillId="6" borderId="28" xfId="1" applyNumberFormat="1" applyFont="1" applyFill="1" applyBorder="1"/>
    <xf numFmtId="0" fontId="13" fillId="6" borderId="11" xfId="1" applyNumberFormat="1" applyFont="1" applyFill="1" applyBorder="1" applyAlignment="1">
      <alignment horizontal="center"/>
    </xf>
    <xf numFmtId="3" fontId="6" fillId="0" borderId="0" xfId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3" fontId="6" fillId="0" borderId="11" xfId="5" applyNumberFormat="1" applyFont="1" applyFill="1" applyBorder="1" applyProtection="1">
      <protection locked="0"/>
    </xf>
    <xf numFmtId="3" fontId="6" fillId="0" borderId="0" xfId="5" applyNumberFormat="1" applyFont="1" applyFill="1" applyBorder="1" applyProtection="1">
      <protection locked="0"/>
    </xf>
    <xf numFmtId="0" fontId="5" fillId="7" borderId="28" xfId="1" applyNumberFormat="1" applyFont="1" applyFill="1" applyBorder="1" applyAlignment="1">
      <alignment horizontal="center"/>
    </xf>
    <xf numFmtId="0" fontId="5" fillId="9" borderId="11" xfId="1" applyNumberFormat="1" applyFont="1" applyFill="1" applyBorder="1" applyAlignment="1">
      <alignment horizontal="center"/>
    </xf>
    <xf numFmtId="0" fontId="12" fillId="0" borderId="9" xfId="0" applyFont="1" applyBorder="1" applyAlignment="1"/>
    <xf numFmtId="49" fontId="5" fillId="0" borderId="19" xfId="1" applyNumberFormat="1" applyFont="1" applyFill="1" applyBorder="1" applyAlignment="1">
      <alignment horizontal="left" vertical="top" wrapText="1"/>
    </xf>
    <xf numFmtId="49" fontId="5" fillId="0" borderId="9" xfId="1" applyNumberFormat="1" applyFont="1" applyFill="1" applyBorder="1" applyAlignment="1">
      <alignment horizontal="left" vertical="top" wrapText="1"/>
    </xf>
    <xf numFmtId="0" fontId="5" fillId="0" borderId="26" xfId="0" applyFont="1" applyBorder="1" applyAlignment="1">
      <alignment horizontal="left" vertical="center" indent="3"/>
    </xf>
    <xf numFmtId="0" fontId="5" fillId="0" borderId="27" xfId="0" applyFont="1" applyBorder="1" applyAlignment="1">
      <alignment horizontal="left" vertical="center" indent="3"/>
    </xf>
    <xf numFmtId="0" fontId="13" fillId="6" borderId="20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 indent="3"/>
    </xf>
    <xf numFmtId="0" fontId="5" fillId="0" borderId="6" xfId="0" applyFont="1" applyBorder="1" applyAlignment="1">
      <alignment horizontal="left" vertical="center" indent="3"/>
    </xf>
    <xf numFmtId="0" fontId="5" fillId="0" borderId="26" xfId="0" applyFont="1" applyBorder="1" applyAlignment="1">
      <alignment horizontal="left" vertical="center" wrapText="1" indent="3"/>
    </xf>
    <xf numFmtId="0" fontId="5" fillId="0" borderId="27" xfId="0" applyFont="1" applyBorder="1" applyAlignment="1">
      <alignment horizontal="left" vertical="center" wrapText="1" indent="3"/>
    </xf>
    <xf numFmtId="0" fontId="5" fillId="0" borderId="7" xfId="0" applyFont="1" applyBorder="1" applyAlignment="1">
      <alignment horizontal="left" vertical="center" wrapText="1" indent="3"/>
    </xf>
    <xf numFmtId="0" fontId="5" fillId="0" borderId="6" xfId="0" applyFont="1" applyBorder="1" applyAlignment="1">
      <alignment horizontal="left" vertical="center" wrapText="1" indent="3"/>
    </xf>
    <xf numFmtId="0" fontId="6" fillId="0" borderId="0" xfId="0" applyFont="1" applyAlignment="1">
      <alignment horizontal="left" vertical="top" wrapText="1"/>
    </xf>
    <xf numFmtId="0" fontId="6" fillId="0" borderId="29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13" fillId="6" borderId="23" xfId="1" applyNumberFormat="1" applyFont="1" applyFill="1" applyBorder="1" applyAlignment="1">
      <alignment horizontal="right"/>
    </xf>
    <xf numFmtId="0" fontId="13" fillId="6" borderId="24" xfId="1" applyNumberFormat="1" applyFont="1" applyFill="1" applyBorder="1" applyAlignment="1">
      <alignment horizontal="right"/>
    </xf>
    <xf numFmtId="0" fontId="8" fillId="4" borderId="2" xfId="0" applyFont="1" applyFill="1" applyBorder="1" applyAlignment="1"/>
    <xf numFmtId="0" fontId="8" fillId="4" borderId="0" xfId="0" applyFont="1" applyFill="1" applyAlignment="1"/>
    <xf numFmtId="0" fontId="10" fillId="0" borderId="2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14" fontId="10" fillId="0" borderId="0" xfId="0" applyNumberFormat="1" applyFont="1" applyAlignment="1"/>
    <xf numFmtId="0" fontId="0" fillId="0" borderId="0" xfId="0" applyAlignment="1"/>
    <xf numFmtId="0" fontId="8" fillId="4" borderId="3" xfId="0" applyFont="1" applyFill="1" applyBorder="1" applyAlignment="1"/>
    <xf numFmtId="0" fontId="8" fillId="4" borderId="4" xfId="0" applyFont="1" applyFill="1" applyBorder="1" applyAlignment="1"/>
    <xf numFmtId="0" fontId="0" fillId="0" borderId="4" xfId="0" applyBorder="1" applyAlignment="1"/>
    <xf numFmtId="0" fontId="6" fillId="0" borderId="0" xfId="0" applyFont="1" applyBorder="1" applyAlignment="1"/>
  </cellXfs>
  <cellStyles count="8">
    <cellStyle name="Comma0" xfId="1" xr:uid="{E48DA062-9E84-48FC-8C45-7C7D49253337}"/>
    <cellStyle name="Comma0 2" xfId="2" xr:uid="{D866C950-EC3F-49AE-9484-0FECE7D5D2B4}"/>
    <cellStyle name="Currency 2" xfId="3" xr:uid="{37A1344F-7508-437E-8379-0821A8637950}"/>
    <cellStyle name="Currency0" xfId="4" xr:uid="{D6929A11-4BAB-49E9-9A63-5AF25DFA21B9}"/>
    <cellStyle name="Neutral" xfId="5" builtinId="28"/>
    <cellStyle name="Normal" xfId="0" builtinId="0"/>
    <cellStyle name="Normal 2" xfId="6" xr:uid="{6948B660-D844-42BC-B9AD-724F85073DDE}"/>
    <cellStyle name="Normal 3" xfId="7" xr:uid="{9FDC7F76-9685-4DF0-9781-B9CE26572F69}"/>
  </cellStyles>
  <dxfs count="3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2</xdr:col>
      <xdr:colOff>285750</xdr:colOff>
      <xdr:row>0</xdr:row>
      <xdr:rowOff>1276350</xdr:rowOff>
    </xdr:to>
    <xdr:pic>
      <xdr:nvPicPr>
        <xdr:cNvPr id="1035" name="Picture 1">
          <a:extLst>
            <a:ext uri="{FF2B5EF4-FFF2-40B4-BE49-F238E27FC236}">
              <a16:creationId xmlns:a16="http://schemas.microsoft.com/office/drawing/2014/main" id="{5CEEF106-2767-E80A-2E0A-D73392A7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43148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85725</xdr:rowOff>
    </xdr:from>
    <xdr:to>
      <xdr:col>3</xdr:col>
      <xdr:colOff>2047875</xdr:colOff>
      <xdr:row>3</xdr:row>
      <xdr:rowOff>57150</xdr:rowOff>
    </xdr:to>
    <xdr:pic>
      <xdr:nvPicPr>
        <xdr:cNvPr id="2060" name="Picture 3">
          <a:extLst>
            <a:ext uri="{FF2B5EF4-FFF2-40B4-BE49-F238E27FC236}">
              <a16:creationId xmlns:a16="http://schemas.microsoft.com/office/drawing/2014/main" id="{ECF67918-E8A6-06D8-CD7E-E5E62412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85725"/>
          <a:ext cx="352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City/Fee%20Schedules/2025-26%20Fee%20Schedule/Fee%20Schedules%20-%20FY%202025-2026%20Master%20-%20Effective%2007-07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 of Contents - Excel"/>
      <sheetName val="Table of Contents - Publish"/>
      <sheetName val="2025-2026 Sortable"/>
      <sheetName val="Public Hearing Fees"/>
      <sheetName val="2nd Public Hearing Fees"/>
      <sheetName val="Department Requested Changes"/>
      <sheetName val="PY - Public Hearing no formula"/>
      <sheetName val="Category Descriptions"/>
      <sheetName val="Bldg New Constr - 21.025 Ex 1"/>
      <sheetName val="Bldg Resid Misc Fee-21.025 Ex 2"/>
      <sheetName val="Bldg Comml Misc Fee-21.025 Ex 3"/>
      <sheetName val="For Publication Attorney"/>
      <sheetName val="For Publication Clerk and Manag"/>
      <sheetName val="For Publication Airport"/>
      <sheetName val="For Publication CDD 60 days"/>
      <sheetName val="For Publication CDD 7-1"/>
      <sheetName val="Fire Plan Check-40.040 Ex6"/>
      <sheetName val="For Publication Fire"/>
      <sheetName val="Info Systems"/>
      <sheetName val="For Publication Finance"/>
      <sheetName val="Parking Violations-15.094 Ex5"/>
      <sheetName val="For Publication Police"/>
      <sheetName val="For Publication PW 60 Days"/>
      <sheetName val="CDD MASTER"/>
      <sheetName val="CDD Effective date"/>
      <sheetName val="For Publication PW 7-1"/>
      <sheetName val="Sewer Svc Rates-50.050 Ex4"/>
      <sheetName val="Utility Users Tax-15.110 Ex7"/>
      <sheetName val="Fee Schedule Inflator"/>
      <sheetName val="Deleted in previous years"/>
    </sheetNames>
    <sheetDataSet>
      <sheetData sheetId="0">
        <row r="2">
          <cell r="B2" t="str">
            <v>JULY 7, 2025</v>
          </cell>
        </row>
      </sheetData>
      <sheetData sheetId="1"/>
      <sheetData sheetId="2"/>
      <sheetData sheetId="3">
        <row r="20">
          <cell r="P20">
            <v>10064</v>
          </cell>
        </row>
        <row r="21">
          <cell r="P21">
            <v>11308</v>
          </cell>
        </row>
        <row r="22">
          <cell r="P22">
            <v>11308</v>
          </cell>
        </row>
        <row r="395">
          <cell r="P395">
            <v>30742</v>
          </cell>
        </row>
        <row r="396">
          <cell r="P396">
            <v>15225</v>
          </cell>
        </row>
        <row r="397">
          <cell r="P397">
            <v>9447</v>
          </cell>
        </row>
        <row r="398">
          <cell r="P398">
            <v>333</v>
          </cell>
        </row>
        <row r="399">
          <cell r="P399">
            <v>9293</v>
          </cell>
        </row>
        <row r="400">
          <cell r="P400">
            <v>18762</v>
          </cell>
        </row>
        <row r="401">
          <cell r="P401">
            <v>903</v>
          </cell>
        </row>
        <row r="402">
          <cell r="P402">
            <v>11453</v>
          </cell>
        </row>
        <row r="403">
          <cell r="P403">
            <v>16017</v>
          </cell>
        </row>
        <row r="404">
          <cell r="P404">
            <v>729</v>
          </cell>
        </row>
        <row r="405">
          <cell r="P405">
            <v>7305</v>
          </cell>
        </row>
        <row r="406">
          <cell r="P406">
            <v>10112</v>
          </cell>
        </row>
        <row r="407">
          <cell r="P407">
            <v>13452</v>
          </cell>
        </row>
        <row r="417">
          <cell r="P417">
            <v>2840</v>
          </cell>
        </row>
        <row r="418">
          <cell r="P418">
            <v>4685</v>
          </cell>
        </row>
        <row r="419">
          <cell r="P419">
            <v>9000</v>
          </cell>
        </row>
        <row r="420">
          <cell r="P420">
            <v>3100</v>
          </cell>
        </row>
        <row r="421">
          <cell r="P421">
            <v>7836</v>
          </cell>
        </row>
        <row r="422">
          <cell r="P422">
            <v>4991</v>
          </cell>
        </row>
        <row r="423">
          <cell r="P423">
            <v>3885</v>
          </cell>
        </row>
        <row r="424">
          <cell r="P424">
            <v>4180</v>
          </cell>
        </row>
        <row r="425">
          <cell r="P425">
            <v>4327</v>
          </cell>
        </row>
        <row r="426">
          <cell r="P426">
            <v>3847</v>
          </cell>
        </row>
        <row r="448">
          <cell r="P448">
            <v>2036</v>
          </cell>
        </row>
        <row r="452">
          <cell r="P452">
            <v>58</v>
          </cell>
        </row>
        <row r="456">
          <cell r="P456">
            <v>10</v>
          </cell>
        </row>
        <row r="457">
          <cell r="P457">
            <v>389</v>
          </cell>
        </row>
        <row r="458">
          <cell r="P458">
            <v>259</v>
          </cell>
        </row>
        <row r="459">
          <cell r="P459">
            <v>390</v>
          </cell>
        </row>
        <row r="460">
          <cell r="P460">
            <v>259</v>
          </cell>
        </row>
        <row r="461">
          <cell r="P461">
            <v>389</v>
          </cell>
        </row>
        <row r="463">
          <cell r="P463">
            <v>260</v>
          </cell>
        </row>
        <row r="468">
          <cell r="P468">
            <v>139</v>
          </cell>
        </row>
        <row r="470">
          <cell r="P470">
            <v>267</v>
          </cell>
        </row>
        <row r="471">
          <cell r="P471">
            <v>395</v>
          </cell>
        </row>
        <row r="483">
          <cell r="P483">
            <v>669</v>
          </cell>
        </row>
        <row r="484">
          <cell r="P484">
            <v>3810</v>
          </cell>
        </row>
        <row r="655">
          <cell r="P655">
            <v>0</v>
          </cell>
        </row>
        <row r="664">
          <cell r="P664">
            <v>25836</v>
          </cell>
        </row>
        <row r="665">
          <cell r="P665">
            <v>12918</v>
          </cell>
        </row>
        <row r="666">
          <cell r="P666">
            <v>19377</v>
          </cell>
        </row>
        <row r="667">
          <cell r="P667">
            <v>20669</v>
          </cell>
        </row>
        <row r="668">
          <cell r="P668">
            <v>26949</v>
          </cell>
        </row>
        <row r="669">
          <cell r="P669">
            <v>13475</v>
          </cell>
        </row>
        <row r="670">
          <cell r="P670">
            <v>20212</v>
          </cell>
        </row>
        <row r="671">
          <cell r="P671">
            <v>21559</v>
          </cell>
        </row>
        <row r="672">
          <cell r="P672">
            <v>29362</v>
          </cell>
        </row>
        <row r="673">
          <cell r="P673">
            <v>14682</v>
          </cell>
        </row>
        <row r="674">
          <cell r="P674">
            <v>22022</v>
          </cell>
        </row>
        <row r="675">
          <cell r="P675">
            <v>23491</v>
          </cell>
        </row>
        <row r="676">
          <cell r="P676">
            <v>21893</v>
          </cell>
        </row>
        <row r="677">
          <cell r="P677">
            <v>10946</v>
          </cell>
        </row>
        <row r="678">
          <cell r="P678">
            <v>16418</v>
          </cell>
        </row>
        <row r="679">
          <cell r="P679">
            <v>17514</v>
          </cell>
        </row>
        <row r="680">
          <cell r="P680">
            <v>26713</v>
          </cell>
        </row>
        <row r="681">
          <cell r="P681">
            <v>13356</v>
          </cell>
        </row>
        <row r="682">
          <cell r="P682">
            <v>20034</v>
          </cell>
        </row>
        <row r="683">
          <cell r="P683">
            <v>21369</v>
          </cell>
        </row>
        <row r="684">
          <cell r="P684">
            <v>23299</v>
          </cell>
        </row>
        <row r="685">
          <cell r="P685">
            <v>11649</v>
          </cell>
        </row>
        <row r="686">
          <cell r="P686">
            <v>17473</v>
          </cell>
        </row>
        <row r="687">
          <cell r="P687">
            <v>18638</v>
          </cell>
        </row>
        <row r="688">
          <cell r="P688">
            <v>20274</v>
          </cell>
        </row>
        <row r="689">
          <cell r="P689">
            <v>10138</v>
          </cell>
        </row>
        <row r="690">
          <cell r="P690">
            <v>15207</v>
          </cell>
        </row>
        <row r="691">
          <cell r="P691">
            <v>16221</v>
          </cell>
        </row>
        <row r="692">
          <cell r="P692">
            <v>28732</v>
          </cell>
        </row>
        <row r="693">
          <cell r="P693">
            <v>14366</v>
          </cell>
        </row>
        <row r="694">
          <cell r="P694">
            <v>21549</v>
          </cell>
        </row>
        <row r="695">
          <cell r="P695">
            <v>22986</v>
          </cell>
        </row>
        <row r="696">
          <cell r="P696">
            <v>44</v>
          </cell>
        </row>
        <row r="697">
          <cell r="P697">
            <v>14248</v>
          </cell>
        </row>
        <row r="698">
          <cell r="P698">
            <v>16439</v>
          </cell>
        </row>
        <row r="699">
          <cell r="P699">
            <v>17536</v>
          </cell>
        </row>
        <row r="700">
          <cell r="P700">
            <v>5474</v>
          </cell>
        </row>
        <row r="701">
          <cell r="P701">
            <v>5474</v>
          </cell>
        </row>
        <row r="704">
          <cell r="P704">
            <v>77</v>
          </cell>
        </row>
        <row r="705">
          <cell r="P705">
            <v>77</v>
          </cell>
        </row>
        <row r="722">
          <cell r="P722">
            <v>59</v>
          </cell>
        </row>
        <row r="723">
          <cell r="P723">
            <v>59</v>
          </cell>
        </row>
        <row r="727">
          <cell r="P727">
            <v>458</v>
          </cell>
        </row>
        <row r="728">
          <cell r="P728">
            <v>458</v>
          </cell>
        </row>
        <row r="729">
          <cell r="P729">
            <v>0.8492655284188918</v>
          </cell>
        </row>
        <row r="730">
          <cell r="P730">
            <v>0.75919191176840317</v>
          </cell>
        </row>
        <row r="731">
          <cell r="P731">
            <v>1.286765952149836E-2</v>
          </cell>
        </row>
        <row r="732">
          <cell r="P732">
            <v>524</v>
          </cell>
        </row>
        <row r="733">
          <cell r="P733">
            <v>524</v>
          </cell>
        </row>
        <row r="734">
          <cell r="P734">
            <v>2.573531904299672</v>
          </cell>
        </row>
        <row r="735">
          <cell r="P735">
            <v>0.28308850947296393</v>
          </cell>
        </row>
        <row r="736">
          <cell r="P736">
            <v>2.573531904299672E-2</v>
          </cell>
        </row>
        <row r="981">
          <cell r="P981">
            <v>3245.5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2" t="str">
            <v>FY 2025/2026 Master Fee Schedule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2BAB-CFF8-4281-A4FB-041CD65B00B0}">
  <sheetPr>
    <tabColor rgb="FF00B050"/>
    <pageSetUpPr fitToPage="1"/>
  </sheetPr>
  <dimension ref="A1:O37"/>
  <sheetViews>
    <sheetView showGridLines="0" tabSelected="1" zoomScale="85" zoomScaleNormal="85" zoomScalePageLayoutView="120" workbookViewId="0">
      <selection activeCell="K12" sqref="K12"/>
    </sheetView>
  </sheetViews>
  <sheetFormatPr defaultRowHeight="15.75" x14ac:dyDescent="0.25"/>
  <cols>
    <col min="1" max="1" width="17.7109375" style="3" customWidth="1"/>
    <col min="2" max="2" width="47" style="3" customWidth="1"/>
    <col min="3" max="3" width="4.7109375" style="3" customWidth="1"/>
    <col min="4" max="4" width="26.28515625" style="3" bestFit="1" customWidth="1"/>
    <col min="5" max="7" width="21.140625" style="3" customWidth="1"/>
    <col min="8" max="9" width="6.5703125" style="3" customWidth="1"/>
    <col min="10" max="10" width="8.28515625" style="3" customWidth="1"/>
    <col min="11" max="11" width="57.5703125" style="3" customWidth="1"/>
    <col min="12" max="12" width="6.5703125" style="3" customWidth="1"/>
    <col min="13" max="16384" width="9.140625" style="3"/>
  </cols>
  <sheetData>
    <row r="1" spans="1:15" ht="104.25" customHeight="1" thickBot="1" x14ac:dyDescent="0.3">
      <c r="A1" s="81"/>
      <c r="B1" s="82"/>
      <c r="C1" s="82"/>
      <c r="D1" s="82"/>
      <c r="E1" s="82"/>
      <c r="F1" s="82"/>
      <c r="G1" s="82"/>
      <c r="H1" s="51"/>
      <c r="I1" s="51"/>
      <c r="J1" s="51"/>
      <c r="K1" s="51"/>
      <c r="L1" s="51"/>
    </row>
    <row r="2" spans="1:15" s="58" customFormat="1" ht="22.5" customHeight="1" thickTop="1" thickBot="1" x14ac:dyDescent="0.25">
      <c r="A2" s="103" t="s">
        <v>180</v>
      </c>
      <c r="B2" s="104"/>
      <c r="C2" s="104"/>
      <c r="D2" s="104"/>
      <c r="E2" s="104"/>
      <c r="F2" s="104"/>
      <c r="G2" s="104"/>
      <c r="H2" s="62"/>
      <c r="I2" s="62"/>
      <c r="J2" s="62"/>
      <c r="K2" s="62"/>
      <c r="L2" s="62"/>
    </row>
    <row r="3" spans="1:15" ht="27" customHeight="1" x14ac:dyDescent="0.25">
      <c r="A3" s="112" t="s">
        <v>178</v>
      </c>
      <c r="B3" s="113"/>
      <c r="C3" s="71"/>
      <c r="F3" s="48"/>
      <c r="G3" s="48"/>
      <c r="H3" s="51"/>
      <c r="I3" s="50" t="s">
        <v>16</v>
      </c>
      <c r="K3" s="51"/>
      <c r="L3" s="51"/>
    </row>
    <row r="4" spans="1:15" x14ac:dyDescent="0.25">
      <c r="A4" s="75"/>
      <c r="F4" s="51"/>
      <c r="G4" s="51"/>
      <c r="H4" s="51"/>
      <c r="I4" s="50"/>
      <c r="K4" s="51"/>
      <c r="L4" s="51"/>
    </row>
    <row r="5" spans="1:15" x14ac:dyDescent="0.25">
      <c r="A5" s="76" t="s">
        <v>15</v>
      </c>
      <c r="B5" s="72"/>
      <c r="C5" s="49"/>
      <c r="D5" s="52" t="s">
        <v>181</v>
      </c>
      <c r="E5" s="52"/>
      <c r="F5" s="50"/>
      <c r="G5" s="50"/>
      <c r="I5" s="50" t="s">
        <v>169</v>
      </c>
      <c r="J5" s="50" t="s">
        <v>166</v>
      </c>
      <c r="K5" s="51"/>
      <c r="L5" s="51"/>
      <c r="M5" s="51"/>
      <c r="N5" s="51"/>
      <c r="O5" s="51"/>
    </row>
    <row r="6" spans="1:15" x14ac:dyDescent="0.25">
      <c r="A6" s="76" t="s">
        <v>1</v>
      </c>
      <c r="B6" s="72"/>
      <c r="C6" s="51"/>
      <c r="D6" s="52" t="s">
        <v>9</v>
      </c>
      <c r="E6" s="53">
        <v>3</v>
      </c>
      <c r="F6" s="91"/>
      <c r="G6" s="91"/>
      <c r="I6" s="51"/>
      <c r="J6" s="50" t="s">
        <v>171</v>
      </c>
      <c r="K6" s="51"/>
      <c r="L6" s="51"/>
    </row>
    <row r="7" spans="1:15" x14ac:dyDescent="0.25">
      <c r="A7" s="76" t="s">
        <v>0</v>
      </c>
      <c r="B7" s="73"/>
      <c r="C7" s="51"/>
      <c r="D7" s="52" t="s">
        <v>12</v>
      </c>
      <c r="E7" s="53">
        <v>2</v>
      </c>
      <c r="F7" s="92"/>
      <c r="G7" s="91"/>
      <c r="I7" s="51"/>
      <c r="J7" s="50" t="s">
        <v>172</v>
      </c>
      <c r="K7" s="111" t="s">
        <v>173</v>
      </c>
    </row>
    <row r="8" spans="1:15" x14ac:dyDescent="0.25">
      <c r="A8" s="76" t="s">
        <v>2</v>
      </c>
      <c r="B8" s="74"/>
      <c r="C8" s="51"/>
      <c r="D8" s="52" t="s">
        <v>13</v>
      </c>
      <c r="E8" s="94">
        <v>1</v>
      </c>
      <c r="F8" s="95"/>
      <c r="G8" s="95"/>
      <c r="I8" s="51"/>
      <c r="J8" s="51"/>
      <c r="K8" s="111"/>
      <c r="L8" s="51"/>
    </row>
    <row r="9" spans="1:15" x14ac:dyDescent="0.25">
      <c r="A9" s="77"/>
      <c r="B9" s="51"/>
      <c r="C9" s="51"/>
      <c r="D9" s="52" t="s">
        <v>182</v>
      </c>
      <c r="E9" s="94" t="str">
        <f>IF(AND(E6&lt;=2,E7&lt;=2),"Reduction",IF(AND(E6&gt;=4,E7&gt;=3),"Increase 30%","Baseline"))</f>
        <v>Baseline</v>
      </c>
      <c r="F9" s="51"/>
      <c r="G9" s="3" t="s">
        <v>169</v>
      </c>
      <c r="I9" s="51"/>
      <c r="J9" s="51"/>
      <c r="K9" s="51"/>
      <c r="L9" s="51"/>
    </row>
    <row r="10" spans="1:15" x14ac:dyDescent="0.25">
      <c r="A10" s="78"/>
      <c r="B10" s="54"/>
      <c r="C10" s="54"/>
      <c r="D10" s="51"/>
      <c r="E10" s="54"/>
      <c r="F10" s="54"/>
      <c r="G10" s="54"/>
      <c r="I10" s="51"/>
      <c r="J10" s="51"/>
      <c r="K10" s="51"/>
      <c r="L10" s="51"/>
    </row>
    <row r="11" spans="1:15" x14ac:dyDescent="0.25">
      <c r="A11" s="79" t="s">
        <v>179</v>
      </c>
      <c r="B11" s="63"/>
      <c r="C11" s="89"/>
      <c r="D11" s="90" t="s">
        <v>3</v>
      </c>
      <c r="E11" s="64" t="s">
        <v>10</v>
      </c>
      <c r="F11" s="96" t="s">
        <v>14</v>
      </c>
      <c r="G11" s="97" t="s">
        <v>11</v>
      </c>
      <c r="I11" s="51"/>
      <c r="J11" s="51"/>
      <c r="K11" s="51"/>
      <c r="L11" s="51"/>
    </row>
    <row r="12" spans="1:15" ht="22.5" customHeight="1" x14ac:dyDescent="0.25">
      <c r="A12" s="109" t="s">
        <v>170</v>
      </c>
      <c r="B12" s="110"/>
      <c r="C12" s="85"/>
      <c r="D12" s="83">
        <f t="shared" ref="D12:D22" si="0">SUM(E12:G12)</f>
        <v>1751.68</v>
      </c>
      <c r="E12" s="83">
        <f>'Fee Schedule Effective 070725'!G94</f>
        <v>1751.68</v>
      </c>
      <c r="F12" s="83">
        <f>IF(AND($E$6&lt;=2,$E$7&lt;=2),-0.3*E12,0)</f>
        <v>0</v>
      </c>
      <c r="G12" s="83">
        <f>IF(AND($E$6&gt;=4,$E$7&gt;=3),0.3*E12,0)</f>
        <v>0</v>
      </c>
      <c r="I12" s="57"/>
      <c r="J12" s="51"/>
      <c r="K12" s="51"/>
      <c r="L12" s="51"/>
    </row>
    <row r="13" spans="1:15" ht="22.5" customHeight="1" x14ac:dyDescent="0.25">
      <c r="A13" s="109" t="s">
        <v>167</v>
      </c>
      <c r="B13" s="110"/>
      <c r="C13" s="85"/>
      <c r="D13" s="83">
        <f t="shared" si="0"/>
        <v>3229.66</v>
      </c>
      <c r="E13" s="83">
        <f>'Fee Schedule Effective 070725'!$G$95</f>
        <v>3229.66</v>
      </c>
      <c r="F13" s="83">
        <f t="shared" ref="F13:F21" si="1">IF(AND($E$6&lt;=2,$E$7&lt;=2),-0.3*E13,0)</f>
        <v>0</v>
      </c>
      <c r="G13" s="83">
        <f t="shared" ref="G13:G21" si="2">IF(AND($E$6&gt;=4,$E$7&gt;=3),0.3*E13,0)</f>
        <v>0</v>
      </c>
      <c r="I13" s="51"/>
      <c r="J13" s="125"/>
      <c r="K13" s="51"/>
      <c r="L13" s="51"/>
    </row>
    <row r="14" spans="1:15" ht="22.5" customHeight="1" x14ac:dyDescent="0.25">
      <c r="A14" s="109" t="s">
        <v>168</v>
      </c>
      <c r="B14" s="110"/>
      <c r="C14" s="85"/>
      <c r="D14" s="83">
        <f t="shared" si="0"/>
        <v>492.65999999999997</v>
      </c>
      <c r="E14" s="83">
        <f>'Fee Schedule Effective 070725'!$G$96</f>
        <v>492.65999999999997</v>
      </c>
      <c r="F14" s="83">
        <f t="shared" si="1"/>
        <v>0</v>
      </c>
      <c r="G14" s="83">
        <f t="shared" si="2"/>
        <v>0</v>
      </c>
      <c r="I14" s="57"/>
      <c r="J14" s="125"/>
      <c r="K14" s="51"/>
      <c r="L14" s="51"/>
    </row>
    <row r="15" spans="1:15" ht="22.5" customHeight="1" x14ac:dyDescent="0.25">
      <c r="A15" s="86" t="s">
        <v>177</v>
      </c>
      <c r="B15" s="87"/>
      <c r="C15" s="85"/>
      <c r="D15" s="83">
        <f t="shared" si="0"/>
        <v>77</v>
      </c>
      <c r="E15" s="83">
        <f>'Fee Schedule Effective 070725'!C99</f>
        <v>77</v>
      </c>
      <c r="F15" s="83">
        <f t="shared" si="1"/>
        <v>0</v>
      </c>
      <c r="G15" s="83">
        <f t="shared" si="2"/>
        <v>0</v>
      </c>
      <c r="I15" s="57"/>
      <c r="J15" s="125"/>
      <c r="K15" s="51"/>
      <c r="L15" s="51"/>
    </row>
    <row r="16" spans="1:15" ht="22.5" customHeight="1" x14ac:dyDescent="0.25">
      <c r="A16" s="107" t="s">
        <v>4</v>
      </c>
      <c r="B16" s="108"/>
      <c r="C16" s="85"/>
      <c r="D16" s="83">
        <f t="shared" si="0"/>
        <v>11833</v>
      </c>
      <c r="E16" s="83">
        <f>E$8*1*'Fee Schedule Effective 070725'!C10</f>
        <v>11833</v>
      </c>
      <c r="F16" s="83">
        <f t="shared" si="1"/>
        <v>0</v>
      </c>
      <c r="G16" s="83">
        <f t="shared" si="2"/>
        <v>0</v>
      </c>
      <c r="I16" s="51"/>
      <c r="J16" s="51"/>
      <c r="K16" s="51"/>
      <c r="L16" s="51"/>
    </row>
    <row r="17" spans="1:12" ht="22.5" customHeight="1" x14ac:dyDescent="0.25">
      <c r="A17" s="101" t="s">
        <v>5</v>
      </c>
      <c r="B17" s="102"/>
      <c r="C17" s="88"/>
      <c r="D17" s="83">
        <f t="shared" si="0"/>
        <v>304.5</v>
      </c>
      <c r="E17" s="83">
        <f>E$8*1*'Fee Schedule Effective 070725'!C19</f>
        <v>304.5</v>
      </c>
      <c r="F17" s="83">
        <f t="shared" si="1"/>
        <v>0</v>
      </c>
      <c r="G17" s="83">
        <f t="shared" si="2"/>
        <v>0</v>
      </c>
      <c r="I17" s="51"/>
      <c r="J17" s="51"/>
      <c r="K17" s="51"/>
      <c r="L17" s="51"/>
    </row>
    <row r="18" spans="1:12" ht="22.5" customHeight="1" x14ac:dyDescent="0.25">
      <c r="A18" s="101" t="s">
        <v>6</v>
      </c>
      <c r="B18" s="102"/>
      <c r="C18" s="88"/>
      <c r="D18" s="83">
        <f t="shared" si="0"/>
        <v>818</v>
      </c>
      <c r="E18" s="83">
        <f>E$8*1*'Fee Schedule Effective 070725'!C28</f>
        <v>818</v>
      </c>
      <c r="F18" s="83">
        <f t="shared" si="1"/>
        <v>0</v>
      </c>
      <c r="G18" s="83">
        <f t="shared" si="2"/>
        <v>0</v>
      </c>
      <c r="I18" s="51"/>
      <c r="J18" s="51"/>
      <c r="K18" s="51"/>
      <c r="L18" s="51"/>
    </row>
    <row r="19" spans="1:12" ht="22.5" customHeight="1" x14ac:dyDescent="0.25">
      <c r="A19" s="101" t="s">
        <v>7</v>
      </c>
      <c r="B19" s="102"/>
      <c r="C19" s="88"/>
      <c r="D19" s="83">
        <f t="shared" si="0"/>
        <v>59</v>
      </c>
      <c r="E19" s="83">
        <f>E$8*1*'Fee Schedule Effective 070725'!C113</f>
        <v>59</v>
      </c>
      <c r="F19" s="83">
        <f t="shared" si="1"/>
        <v>0</v>
      </c>
      <c r="G19" s="83">
        <f t="shared" si="2"/>
        <v>0</v>
      </c>
      <c r="I19" s="51"/>
      <c r="J19" s="51"/>
      <c r="K19" s="51"/>
      <c r="L19" s="51"/>
    </row>
    <row r="20" spans="1:12" ht="22.5" customHeight="1" x14ac:dyDescent="0.25">
      <c r="A20" s="105" t="s">
        <v>164</v>
      </c>
      <c r="B20" s="106"/>
      <c r="C20" s="88"/>
      <c r="D20" s="83">
        <f t="shared" si="0"/>
        <v>458</v>
      </c>
      <c r="E20" s="83">
        <f>E$8*1*'Fee Schedule Effective 070725'!C121</f>
        <v>458</v>
      </c>
      <c r="F20" s="83">
        <f t="shared" si="1"/>
        <v>0</v>
      </c>
      <c r="G20" s="83">
        <f t="shared" si="2"/>
        <v>0</v>
      </c>
      <c r="I20" s="51"/>
      <c r="J20" s="51"/>
      <c r="K20" s="51"/>
      <c r="L20" s="51"/>
    </row>
    <row r="21" spans="1:12" ht="22.5" customHeight="1" thickBot="1" x14ac:dyDescent="0.3">
      <c r="A21" s="105" t="s">
        <v>165</v>
      </c>
      <c r="B21" s="106"/>
      <c r="C21" s="88"/>
      <c r="D21" s="84">
        <f t="shared" si="0"/>
        <v>524</v>
      </c>
      <c r="E21" s="83">
        <f>E$8*1*'Fee Schedule Effective 070725'!C129</f>
        <v>524</v>
      </c>
      <c r="F21" s="83">
        <f t="shared" si="1"/>
        <v>0</v>
      </c>
      <c r="G21" s="83">
        <f t="shared" si="2"/>
        <v>0</v>
      </c>
      <c r="I21" s="51"/>
      <c r="J21" s="51"/>
      <c r="K21" s="51"/>
      <c r="L21" s="51"/>
    </row>
    <row r="22" spans="1:12" ht="17.25" thickTop="1" thickBot="1" x14ac:dyDescent="0.3">
      <c r="A22" s="114" t="s">
        <v>8</v>
      </c>
      <c r="B22" s="115"/>
      <c r="C22" s="59"/>
      <c r="D22" s="69">
        <f t="shared" si="0"/>
        <v>19547.5</v>
      </c>
      <c r="E22" s="61">
        <f>SUM(E12:E21)</f>
        <v>19547.5</v>
      </c>
      <c r="F22" s="68">
        <f>SUM(F12:F21)</f>
        <v>0</v>
      </c>
      <c r="G22" s="61">
        <f>SUM(G12:G21)</f>
        <v>0</v>
      </c>
      <c r="I22" s="51"/>
      <c r="J22" s="51"/>
      <c r="K22" s="51"/>
      <c r="L22" s="51"/>
    </row>
    <row r="23" spans="1:12" ht="15" customHeight="1" thickTop="1" x14ac:dyDescent="0.25">
      <c r="A23" s="99" t="s">
        <v>17</v>
      </c>
      <c r="B23" s="100"/>
      <c r="C23" s="55"/>
      <c r="E23" s="56"/>
      <c r="G23" s="56"/>
      <c r="I23" s="51"/>
      <c r="J23" s="51"/>
      <c r="K23" s="51"/>
      <c r="L23" s="51"/>
    </row>
    <row r="24" spans="1:12" ht="39.75" customHeight="1" x14ac:dyDescent="0.25">
      <c r="A24" s="78"/>
      <c r="B24" s="54"/>
      <c r="C24" s="54"/>
      <c r="D24" s="80"/>
      <c r="E24" s="80"/>
      <c r="F24" s="80"/>
      <c r="H24" s="67"/>
      <c r="I24" s="51"/>
      <c r="J24" s="51"/>
      <c r="K24" s="51"/>
      <c r="L24" s="51"/>
    </row>
    <row r="25" spans="1:12" ht="15" customHeight="1" x14ac:dyDescent="0.25">
      <c r="A25" s="51"/>
      <c r="B25" s="51"/>
      <c r="C25" s="51"/>
      <c r="D25" s="67"/>
      <c r="E25" s="67"/>
      <c r="F25" s="67"/>
      <c r="G25" s="98" t="s">
        <v>183</v>
      </c>
      <c r="H25" s="70"/>
      <c r="I25" s="51"/>
      <c r="K25" s="51"/>
      <c r="L25" s="51"/>
    </row>
    <row r="26" spans="1:12" ht="15" customHeight="1" x14ac:dyDescent="0.25">
      <c r="A26" s="51"/>
      <c r="B26" s="51"/>
      <c r="C26" s="51"/>
      <c r="D26" s="67"/>
      <c r="E26" s="67"/>
      <c r="F26" s="67"/>
      <c r="H26" s="67"/>
      <c r="I26" s="51"/>
      <c r="J26" s="51"/>
      <c r="K26" s="51"/>
      <c r="L26" s="51"/>
    </row>
    <row r="27" spans="1:12" ht="15" customHeight="1" x14ac:dyDescent="0.25">
      <c r="A27" s="51"/>
      <c r="B27" s="51"/>
      <c r="C27" s="51"/>
      <c r="D27" s="60"/>
      <c r="E27" s="60"/>
      <c r="F27" s="60"/>
      <c r="G27" s="60"/>
      <c r="H27" s="51"/>
      <c r="I27" s="51"/>
      <c r="J27" s="51"/>
      <c r="K27" s="51"/>
      <c r="L27" s="51"/>
    </row>
    <row r="28" spans="1:12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2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1:12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2" ht="19.5" customHeight="1" x14ac:dyDescent="0.25">
      <c r="A31" s="51"/>
      <c r="B31" s="51"/>
      <c r="C31" s="51"/>
      <c r="D31" s="51"/>
      <c r="E31" s="70"/>
      <c r="F31" s="51"/>
      <c r="G31" s="51"/>
      <c r="H31" s="51"/>
      <c r="I31" s="51"/>
      <c r="J31" s="51"/>
      <c r="K31" s="51"/>
      <c r="L31" s="51"/>
    </row>
    <row r="32" spans="1:12" s="5" customFormat="1" x14ac:dyDescent="0.2">
      <c r="A32" s="55"/>
      <c r="B32" s="55"/>
      <c r="C32" s="55"/>
      <c r="D32" s="55"/>
      <c r="E32" s="93"/>
      <c r="F32" s="55"/>
      <c r="G32" s="55"/>
      <c r="H32" s="55"/>
      <c r="I32" s="55"/>
      <c r="J32" s="55"/>
      <c r="K32" s="55"/>
      <c r="L32" s="55"/>
    </row>
    <row r="33" spans="1:7" x14ac:dyDescent="0.25">
      <c r="D33" s="1"/>
      <c r="E33" s="2"/>
      <c r="F33" s="2"/>
      <c r="G33" s="2"/>
    </row>
    <row r="34" spans="1:7" x14ac:dyDescent="0.25">
      <c r="A34" s="2"/>
      <c r="D34" s="2"/>
      <c r="E34" s="2"/>
      <c r="F34" s="2"/>
      <c r="G34" s="2"/>
    </row>
    <row r="35" spans="1:7" x14ac:dyDescent="0.25">
      <c r="G35" s="4"/>
    </row>
    <row r="36" spans="1:7" x14ac:dyDescent="0.25">
      <c r="G36" s="4"/>
    </row>
    <row r="37" spans="1:7" x14ac:dyDescent="0.25">
      <c r="G37" s="4"/>
    </row>
  </sheetData>
  <sheetProtection algorithmName="SHA-512" hashValue="xRtoMn0IAwpOXFjuHKM3jEfkfRNM09CJ+iG1d7Rjzv3dNlq/RxYUfBeuEJqnmq6SVFdPpnUZoYbcUYQv4K0+4g==" saltValue="zzkMaHSUAurGs1xMaF+HFw==" spinCount="100000" sheet="1" objects="1" scenarios="1"/>
  <protectedRanges>
    <protectedRange sqref="E9" name="Range3"/>
    <protectedRange sqref="B5:B8 E6:E8" name="Range2"/>
  </protectedRanges>
  <mergeCells count="14">
    <mergeCell ref="K7:K8"/>
    <mergeCell ref="A12:B12"/>
    <mergeCell ref="A3:B3"/>
    <mergeCell ref="A22:B22"/>
    <mergeCell ref="A20:B20"/>
    <mergeCell ref="A14:B14"/>
    <mergeCell ref="A23:B23"/>
    <mergeCell ref="A19:B19"/>
    <mergeCell ref="A2:G2"/>
    <mergeCell ref="A21:B21"/>
    <mergeCell ref="A17:B17"/>
    <mergeCell ref="A16:B16"/>
    <mergeCell ref="A18:B18"/>
    <mergeCell ref="A13:B13"/>
  </mergeCells>
  <phoneticPr fontId="1" type="noConversion"/>
  <conditionalFormatting sqref="E9">
    <cfRule type="containsText" dxfId="2" priority="1" operator="containsText" text="Increase">
      <formula>NOT(ISERROR(SEARCH("Increase",E9)))</formula>
    </cfRule>
    <cfRule type="containsText" dxfId="1" priority="2" operator="containsText" text="Reduction">
      <formula>NOT(ISERROR(SEARCH("Reduction",E9)))</formula>
    </cfRule>
    <cfRule type="containsText" dxfId="0" priority="3" operator="containsText" text="Baseline">
      <formula>NOT(ISERROR(SEARCH("Baseline",E9)))</formula>
    </cfRule>
  </conditionalFormatting>
  <printOptions horizontalCentered="1"/>
  <pageMargins left="0.22" right="0.25" top="0.25" bottom="1.1200000000000001" header="0.23" footer="0.62"/>
  <pageSetup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2640-3195-4596-BFAD-3BB3F308AA74}">
  <dimension ref="A1:G210"/>
  <sheetViews>
    <sheetView topLeftCell="A123" workbookViewId="0">
      <selection activeCell="E134" sqref="E134"/>
    </sheetView>
  </sheetViews>
  <sheetFormatPr defaultRowHeight="12.75" x14ac:dyDescent="0.2"/>
  <cols>
    <col min="1" max="1" width="8.42578125" customWidth="1"/>
    <col min="2" max="2" width="66.7109375" customWidth="1"/>
    <col min="3" max="3" width="12.42578125" customWidth="1"/>
    <col min="4" max="4" width="41.7109375" customWidth="1"/>
    <col min="5" max="5" width="12.28515625" bestFit="1" customWidth="1"/>
  </cols>
  <sheetData>
    <row r="1" spans="1:4" ht="15" x14ac:dyDescent="0.25">
      <c r="A1" s="120" t="s">
        <v>18</v>
      </c>
      <c r="B1" s="121"/>
      <c r="C1" s="121"/>
      <c r="D1" s="121"/>
    </row>
    <row r="2" spans="1:4" ht="15" x14ac:dyDescent="0.25">
      <c r="A2" s="6" t="str">
        <f>'[1]For Publication PW 60 Days'!A2</f>
        <v>FY 2025/2026 Master Fee Schedule</v>
      </c>
      <c r="B2" s="7"/>
      <c r="C2" s="8"/>
      <c r="D2" s="9"/>
    </row>
    <row r="3" spans="1:4" ht="15" x14ac:dyDescent="0.25">
      <c r="A3" s="6" t="s">
        <v>163</v>
      </c>
      <c r="B3" s="7"/>
      <c r="C3" s="8"/>
      <c r="D3" s="9"/>
    </row>
    <row r="4" spans="1:4" ht="15" x14ac:dyDescent="0.25">
      <c r="A4" s="6" t="s">
        <v>19</v>
      </c>
      <c r="B4" s="7"/>
      <c r="C4" s="8" t="s">
        <v>20</v>
      </c>
      <c r="D4" s="7" t="s">
        <v>21</v>
      </c>
    </row>
    <row r="5" spans="1:4" ht="15" x14ac:dyDescent="0.25">
      <c r="A5" s="116" t="str">
        <f>"COMMUNITY DEVELOPMENT DEPARTMENT FEES-EFFECTIVE "&amp;[1]Sheet1!B2</f>
        <v>COMMUNITY DEVELOPMENT DEPARTMENT FEES-EFFECTIVE JULY 7, 2025</v>
      </c>
      <c r="B5" s="117"/>
      <c r="C5" s="117"/>
      <c r="D5" s="117"/>
    </row>
    <row r="6" spans="1:4" ht="15" x14ac:dyDescent="0.25">
      <c r="A6" s="10"/>
      <c r="B6" s="11"/>
      <c r="C6" s="9"/>
      <c r="D6" s="9"/>
    </row>
    <row r="7" spans="1:4" ht="15" x14ac:dyDescent="0.25">
      <c r="A7" s="116" t="s">
        <v>22</v>
      </c>
      <c r="B7" s="117"/>
      <c r="C7" s="121"/>
      <c r="D7" s="121"/>
    </row>
    <row r="8" spans="1:4" ht="15" x14ac:dyDescent="0.25">
      <c r="A8" s="12" t="s">
        <v>23</v>
      </c>
      <c r="B8" s="13"/>
      <c r="C8" s="14"/>
      <c r="D8" s="15"/>
    </row>
    <row r="9" spans="1:4" ht="15" x14ac:dyDescent="0.2">
      <c r="A9" s="16"/>
      <c r="B9" s="7" t="s">
        <v>24</v>
      </c>
      <c r="C9" s="14"/>
      <c r="D9" s="15"/>
    </row>
    <row r="10" spans="1:4" x14ac:dyDescent="0.2">
      <c r="A10" s="16"/>
      <c r="B10" s="9" t="s">
        <v>25</v>
      </c>
      <c r="C10" s="17">
        <v>11833</v>
      </c>
      <c r="D10" s="15" t="s">
        <v>26</v>
      </c>
    </row>
    <row r="11" spans="1:4" x14ac:dyDescent="0.2">
      <c r="A11" s="16"/>
      <c r="B11" s="9" t="s">
        <v>27</v>
      </c>
      <c r="C11" s="17">
        <v>10100</v>
      </c>
      <c r="D11" s="15" t="s">
        <v>26</v>
      </c>
    </row>
    <row r="12" spans="1:4" ht="15" x14ac:dyDescent="0.2">
      <c r="A12" s="16"/>
      <c r="B12" s="7" t="s">
        <v>28</v>
      </c>
      <c r="C12" s="14"/>
      <c r="D12" s="15"/>
    </row>
    <row r="13" spans="1:4" x14ac:dyDescent="0.2">
      <c r="A13" s="16"/>
      <c r="B13" s="9" t="s">
        <v>29</v>
      </c>
      <c r="C13" s="14">
        <v>22.79</v>
      </c>
      <c r="D13" s="15" t="s">
        <v>30</v>
      </c>
    </row>
    <row r="14" spans="1:4" x14ac:dyDescent="0.2">
      <c r="A14" s="16"/>
      <c r="B14" s="9" t="s">
        <v>31</v>
      </c>
      <c r="C14" s="14">
        <v>5.28</v>
      </c>
      <c r="D14" s="15" t="s">
        <v>30</v>
      </c>
    </row>
    <row r="15" spans="1:4" ht="15" x14ac:dyDescent="0.2">
      <c r="A15" s="16"/>
      <c r="B15" s="7" t="s">
        <v>32</v>
      </c>
      <c r="C15" s="14">
        <v>2.66</v>
      </c>
      <c r="D15" s="15" t="s">
        <v>30</v>
      </c>
    </row>
    <row r="16" spans="1:4" ht="15" x14ac:dyDescent="0.2">
      <c r="A16" s="16"/>
      <c r="B16" s="7" t="s">
        <v>33</v>
      </c>
      <c r="C16" s="14">
        <v>255.5</v>
      </c>
      <c r="D16" s="15" t="s">
        <v>34</v>
      </c>
    </row>
    <row r="17" spans="1:4" ht="15" x14ac:dyDescent="0.25">
      <c r="A17" s="12" t="s">
        <v>35</v>
      </c>
      <c r="B17" s="13"/>
      <c r="C17" s="14"/>
      <c r="D17" s="15"/>
    </row>
    <row r="18" spans="1:4" ht="15" x14ac:dyDescent="0.2">
      <c r="A18" s="16"/>
      <c r="B18" s="7" t="s">
        <v>24</v>
      </c>
      <c r="C18" s="14"/>
      <c r="D18" s="15"/>
    </row>
    <row r="19" spans="1:4" x14ac:dyDescent="0.2">
      <c r="A19" s="16"/>
      <c r="B19" s="9" t="s">
        <v>25</v>
      </c>
      <c r="C19" s="17">
        <v>304.5</v>
      </c>
      <c r="D19" s="15" t="s">
        <v>26</v>
      </c>
    </row>
    <row r="20" spans="1:4" x14ac:dyDescent="0.2">
      <c r="A20" s="16"/>
      <c r="B20" s="9" t="s">
        <v>27</v>
      </c>
      <c r="C20" s="17">
        <v>259.5</v>
      </c>
      <c r="D20" s="15" t="s">
        <v>26</v>
      </c>
    </row>
    <row r="21" spans="1:4" ht="15" x14ac:dyDescent="0.2">
      <c r="A21" s="16"/>
      <c r="B21" s="7" t="s">
        <v>28</v>
      </c>
      <c r="C21" s="14"/>
      <c r="D21" s="15"/>
    </row>
    <row r="22" spans="1:4" x14ac:dyDescent="0.2">
      <c r="A22" s="16"/>
      <c r="B22" s="9" t="s">
        <v>29</v>
      </c>
      <c r="C22" s="14">
        <v>0.59</v>
      </c>
      <c r="D22" s="15" t="s">
        <v>30</v>
      </c>
    </row>
    <row r="23" spans="1:4" x14ac:dyDescent="0.2">
      <c r="A23" s="16"/>
      <c r="B23" s="9" t="s">
        <v>31</v>
      </c>
      <c r="C23" s="14">
        <v>0.14000000000000001</v>
      </c>
      <c r="D23" s="15" t="s">
        <v>30</v>
      </c>
    </row>
    <row r="24" spans="1:4" ht="15" x14ac:dyDescent="0.2">
      <c r="A24" s="16"/>
      <c r="B24" s="7" t="s">
        <v>32</v>
      </c>
      <c r="C24" s="14">
        <v>0.06</v>
      </c>
      <c r="D24" s="15" t="s">
        <v>30</v>
      </c>
    </row>
    <row r="25" spans="1:4" ht="15" x14ac:dyDescent="0.2">
      <c r="A25" s="16"/>
      <c r="B25" s="7" t="s">
        <v>33</v>
      </c>
      <c r="C25" s="14">
        <v>10.17</v>
      </c>
      <c r="D25" s="15" t="s">
        <v>34</v>
      </c>
    </row>
    <row r="26" spans="1:4" ht="15" x14ac:dyDescent="0.25">
      <c r="A26" s="12" t="s">
        <v>36</v>
      </c>
      <c r="B26" s="13"/>
      <c r="C26" s="14"/>
      <c r="D26" s="15"/>
    </row>
    <row r="27" spans="1:4" ht="15" x14ac:dyDescent="0.2">
      <c r="A27" s="16"/>
      <c r="B27" s="7" t="s">
        <v>24</v>
      </c>
      <c r="C27" s="14"/>
      <c r="D27" s="15"/>
    </row>
    <row r="28" spans="1:4" x14ac:dyDescent="0.2">
      <c r="A28" s="16"/>
      <c r="B28" s="9" t="s">
        <v>25</v>
      </c>
      <c r="C28" s="17">
        <v>818</v>
      </c>
      <c r="D28" s="15" t="s">
        <v>26</v>
      </c>
    </row>
    <row r="29" spans="1:4" x14ac:dyDescent="0.2">
      <c r="A29" s="16"/>
      <c r="B29" s="9" t="s">
        <v>27</v>
      </c>
      <c r="C29" s="17">
        <v>698</v>
      </c>
      <c r="D29" s="15" t="s">
        <v>26</v>
      </c>
    </row>
    <row r="30" spans="1:4" ht="15" x14ac:dyDescent="0.2">
      <c r="A30" s="16"/>
      <c r="B30" s="7" t="s">
        <v>28</v>
      </c>
      <c r="C30" s="14"/>
      <c r="D30" s="15"/>
    </row>
    <row r="31" spans="1:4" x14ac:dyDescent="0.2">
      <c r="A31" s="16"/>
      <c r="B31" s="9" t="s">
        <v>29</v>
      </c>
      <c r="C31" s="14">
        <v>1.58</v>
      </c>
      <c r="D31" s="15" t="s">
        <v>30</v>
      </c>
    </row>
    <row r="32" spans="1:4" x14ac:dyDescent="0.2">
      <c r="A32" s="16"/>
      <c r="B32" s="9" t="s">
        <v>31</v>
      </c>
      <c r="C32" s="14">
        <v>0.36</v>
      </c>
      <c r="D32" s="15" t="s">
        <v>30</v>
      </c>
    </row>
    <row r="33" spans="1:4" ht="15" x14ac:dyDescent="0.2">
      <c r="A33" s="16"/>
      <c r="B33" s="7" t="s">
        <v>32</v>
      </c>
      <c r="C33" s="14">
        <v>0.18</v>
      </c>
      <c r="D33" s="15" t="s">
        <v>30</v>
      </c>
    </row>
    <row r="34" spans="1:4" ht="15" x14ac:dyDescent="0.2">
      <c r="A34" s="18"/>
      <c r="B34" s="19" t="s">
        <v>33</v>
      </c>
      <c r="C34" s="20">
        <f>'[1]2025-2026 Sortable'!$P$655</f>
        <v>0</v>
      </c>
      <c r="D34" s="21" t="s">
        <v>37</v>
      </c>
    </row>
    <row r="35" spans="1:4" ht="15" x14ac:dyDescent="0.2">
      <c r="A35" s="22"/>
      <c r="B35" s="23"/>
      <c r="C35" s="24"/>
      <c r="D35" s="25"/>
    </row>
    <row r="36" spans="1:4" ht="15" x14ac:dyDescent="0.25">
      <c r="A36" s="12" t="s">
        <v>38</v>
      </c>
      <c r="B36" s="13"/>
      <c r="C36" s="14"/>
      <c r="D36" s="15"/>
    </row>
    <row r="37" spans="1:4" ht="38.25" x14ac:dyDescent="0.2">
      <c r="A37" s="16"/>
      <c r="B37" s="9" t="s">
        <v>39</v>
      </c>
      <c r="C37" s="17" t="s">
        <v>40</v>
      </c>
      <c r="D37" s="26" t="s">
        <v>41</v>
      </c>
    </row>
    <row r="38" spans="1:4" ht="38.25" x14ac:dyDescent="0.2">
      <c r="A38" s="16"/>
      <c r="B38" s="27" t="s">
        <v>42</v>
      </c>
      <c r="C38" s="17" t="s">
        <v>40</v>
      </c>
      <c r="D38" s="26" t="s">
        <v>41</v>
      </c>
    </row>
    <row r="39" spans="1:4" ht="15" x14ac:dyDescent="0.25">
      <c r="A39" s="12" t="s">
        <v>43</v>
      </c>
      <c r="B39" s="13"/>
      <c r="C39" s="14"/>
      <c r="D39" s="15"/>
    </row>
    <row r="40" spans="1:4" ht="25.5" x14ac:dyDescent="0.2">
      <c r="A40" s="16"/>
      <c r="B40" s="28" t="s">
        <v>44</v>
      </c>
      <c r="C40" s="14" t="s">
        <v>40</v>
      </c>
      <c r="D40" s="26" t="s">
        <v>45</v>
      </c>
    </row>
    <row r="41" spans="1:4" ht="25.5" x14ac:dyDescent="0.2">
      <c r="A41" s="16"/>
      <c r="B41" s="28" t="s">
        <v>46</v>
      </c>
      <c r="C41" s="14" t="s">
        <v>40</v>
      </c>
      <c r="D41" s="26" t="s">
        <v>45</v>
      </c>
    </row>
    <row r="42" spans="1:4" ht="15" hidden="1" x14ac:dyDescent="0.25">
      <c r="A42" s="116" t="s">
        <v>47</v>
      </c>
      <c r="B42" s="117"/>
      <c r="C42" s="121"/>
      <c r="D42" s="121"/>
    </row>
    <row r="43" spans="1:4" ht="15" hidden="1" x14ac:dyDescent="0.25">
      <c r="A43" s="12" t="s">
        <v>48</v>
      </c>
      <c r="B43" s="13"/>
      <c r="C43" s="17">
        <f>'[1]2025-2026 Sortable'!$P$664</f>
        <v>25836</v>
      </c>
      <c r="D43" s="15" t="s">
        <v>49</v>
      </c>
    </row>
    <row r="44" spans="1:4" ht="15" hidden="1" x14ac:dyDescent="0.2">
      <c r="A44" s="16"/>
      <c r="B44" s="7" t="s">
        <v>24</v>
      </c>
      <c r="C44" s="17"/>
      <c r="D44" s="15"/>
    </row>
    <row r="45" spans="1:4" hidden="1" x14ac:dyDescent="0.2">
      <c r="A45" s="16"/>
      <c r="B45" s="9" t="s">
        <v>25</v>
      </c>
      <c r="C45" s="17">
        <f>'[1]2025-2026 Sortable'!$P665</f>
        <v>12918</v>
      </c>
      <c r="D45" s="15" t="s">
        <v>50</v>
      </c>
    </row>
    <row r="46" spans="1:4" hidden="1" x14ac:dyDescent="0.2">
      <c r="A46" s="16"/>
      <c r="B46" s="9" t="s">
        <v>27</v>
      </c>
      <c r="C46" s="17">
        <f>'[1]2025-2026 Sortable'!$P666</f>
        <v>19377</v>
      </c>
      <c r="D46" s="15" t="s">
        <v>50</v>
      </c>
    </row>
    <row r="47" spans="1:4" ht="15" hidden="1" x14ac:dyDescent="0.2">
      <c r="A47" s="16"/>
      <c r="B47" s="7" t="s">
        <v>51</v>
      </c>
      <c r="C47" s="17">
        <f>'[1]2025-2026 Sortable'!$P667</f>
        <v>20669</v>
      </c>
      <c r="D47" s="15" t="s">
        <v>50</v>
      </c>
    </row>
    <row r="48" spans="1:4" ht="15" hidden="1" x14ac:dyDescent="0.25">
      <c r="A48" s="12" t="s">
        <v>52</v>
      </c>
      <c r="B48" s="13"/>
      <c r="C48" s="17">
        <f>'[1]2025-2026 Sortable'!$P668</f>
        <v>26949</v>
      </c>
      <c r="D48" s="15" t="s">
        <v>49</v>
      </c>
    </row>
    <row r="49" spans="1:4" ht="15" hidden="1" x14ac:dyDescent="0.2">
      <c r="A49" s="16"/>
      <c r="B49" s="7" t="s">
        <v>24</v>
      </c>
      <c r="C49" s="17"/>
      <c r="D49" s="15"/>
    </row>
    <row r="50" spans="1:4" hidden="1" x14ac:dyDescent="0.2">
      <c r="A50" s="16"/>
      <c r="B50" s="9" t="s">
        <v>25</v>
      </c>
      <c r="C50" s="17">
        <f>'[1]2025-2026 Sortable'!$P669</f>
        <v>13475</v>
      </c>
      <c r="D50" s="15" t="s">
        <v>50</v>
      </c>
    </row>
    <row r="51" spans="1:4" hidden="1" x14ac:dyDescent="0.2">
      <c r="A51" s="16"/>
      <c r="B51" s="9" t="s">
        <v>27</v>
      </c>
      <c r="C51" s="17">
        <f>'[1]2025-2026 Sortable'!$P670</f>
        <v>20212</v>
      </c>
      <c r="D51" s="15" t="s">
        <v>50</v>
      </c>
    </row>
    <row r="52" spans="1:4" ht="15" hidden="1" x14ac:dyDescent="0.2">
      <c r="A52" s="16"/>
      <c r="B52" s="7" t="s">
        <v>51</v>
      </c>
      <c r="C52" s="17">
        <f>'[1]2025-2026 Sortable'!$P671</f>
        <v>21559</v>
      </c>
      <c r="D52" s="15" t="s">
        <v>50</v>
      </c>
    </row>
    <row r="53" spans="1:4" ht="15" hidden="1" x14ac:dyDescent="0.25">
      <c r="A53" s="12" t="s">
        <v>53</v>
      </c>
      <c r="B53" s="13"/>
      <c r="C53" s="17">
        <f>'[1]2025-2026 Sortable'!$P672</f>
        <v>29362</v>
      </c>
      <c r="D53" s="15" t="s">
        <v>49</v>
      </c>
    </row>
    <row r="54" spans="1:4" ht="15" hidden="1" x14ac:dyDescent="0.2">
      <c r="A54" s="16"/>
      <c r="B54" s="7" t="s">
        <v>24</v>
      </c>
      <c r="C54" s="17"/>
      <c r="D54" s="15"/>
    </row>
    <row r="55" spans="1:4" hidden="1" x14ac:dyDescent="0.2">
      <c r="A55" s="16"/>
      <c r="B55" s="9" t="s">
        <v>25</v>
      </c>
      <c r="C55" s="17">
        <f>'[1]2025-2026 Sortable'!$P673</f>
        <v>14682</v>
      </c>
      <c r="D55" s="15" t="s">
        <v>50</v>
      </c>
    </row>
    <row r="56" spans="1:4" hidden="1" x14ac:dyDescent="0.2">
      <c r="A56" s="16"/>
      <c r="B56" s="9" t="s">
        <v>27</v>
      </c>
      <c r="C56" s="17">
        <f>'[1]2025-2026 Sortable'!$P674</f>
        <v>22022</v>
      </c>
      <c r="D56" s="15" t="s">
        <v>50</v>
      </c>
    </row>
    <row r="57" spans="1:4" ht="15" hidden="1" x14ac:dyDescent="0.2">
      <c r="A57" s="18"/>
      <c r="B57" s="19" t="s">
        <v>51</v>
      </c>
      <c r="C57" s="29">
        <f>'[1]2025-2026 Sortable'!$P675</f>
        <v>23491</v>
      </c>
      <c r="D57" s="21" t="s">
        <v>50</v>
      </c>
    </row>
    <row r="58" spans="1:4" ht="15" hidden="1" x14ac:dyDescent="0.2">
      <c r="A58" s="22"/>
      <c r="B58" s="23"/>
      <c r="C58" s="30"/>
      <c r="D58" s="25"/>
    </row>
    <row r="59" spans="1:4" ht="15" hidden="1" x14ac:dyDescent="0.25">
      <c r="A59" s="12" t="s">
        <v>54</v>
      </c>
      <c r="B59" s="13"/>
      <c r="C59" s="17">
        <f>'[1]2025-2026 Sortable'!$P676</f>
        <v>21893</v>
      </c>
      <c r="D59" s="15" t="s">
        <v>49</v>
      </c>
    </row>
    <row r="60" spans="1:4" ht="15" hidden="1" x14ac:dyDescent="0.2">
      <c r="A60" s="16"/>
      <c r="B60" s="7" t="s">
        <v>24</v>
      </c>
      <c r="C60" s="17"/>
      <c r="D60" s="15"/>
    </row>
    <row r="61" spans="1:4" hidden="1" x14ac:dyDescent="0.2">
      <c r="A61" s="16"/>
      <c r="B61" s="9" t="s">
        <v>25</v>
      </c>
      <c r="C61" s="17">
        <f>'[1]2025-2026 Sortable'!$P677</f>
        <v>10946</v>
      </c>
      <c r="D61" s="15" t="s">
        <v>50</v>
      </c>
    </row>
    <row r="62" spans="1:4" hidden="1" x14ac:dyDescent="0.2">
      <c r="A62" s="16"/>
      <c r="B62" s="9" t="s">
        <v>27</v>
      </c>
      <c r="C62" s="17">
        <f>'[1]2025-2026 Sortable'!$P678</f>
        <v>16418</v>
      </c>
      <c r="D62" s="15" t="s">
        <v>50</v>
      </c>
    </row>
    <row r="63" spans="1:4" ht="15" hidden="1" x14ac:dyDescent="0.2">
      <c r="A63" s="16"/>
      <c r="B63" s="7" t="s">
        <v>51</v>
      </c>
      <c r="C63" s="17">
        <f>'[1]2025-2026 Sortable'!$P679</f>
        <v>17514</v>
      </c>
      <c r="D63" s="15" t="s">
        <v>50</v>
      </c>
    </row>
    <row r="64" spans="1:4" ht="15" hidden="1" x14ac:dyDescent="0.25">
      <c r="A64" s="12" t="s">
        <v>55</v>
      </c>
      <c r="B64" s="13"/>
      <c r="C64" s="17">
        <f>'[1]2025-2026 Sortable'!$P680</f>
        <v>26713</v>
      </c>
      <c r="D64" s="15" t="s">
        <v>49</v>
      </c>
    </row>
    <row r="65" spans="1:4" ht="15" hidden="1" x14ac:dyDescent="0.2">
      <c r="A65" s="16"/>
      <c r="B65" s="7" t="s">
        <v>24</v>
      </c>
      <c r="C65" s="17"/>
      <c r="D65" s="15"/>
    </row>
    <row r="66" spans="1:4" hidden="1" x14ac:dyDescent="0.2">
      <c r="A66" s="16"/>
      <c r="B66" s="9" t="s">
        <v>25</v>
      </c>
      <c r="C66" s="17">
        <f>'[1]2025-2026 Sortable'!$P681</f>
        <v>13356</v>
      </c>
      <c r="D66" s="15" t="s">
        <v>50</v>
      </c>
    </row>
    <row r="67" spans="1:4" hidden="1" x14ac:dyDescent="0.2">
      <c r="A67" s="16"/>
      <c r="B67" s="9" t="s">
        <v>27</v>
      </c>
      <c r="C67" s="17">
        <f>'[1]2025-2026 Sortable'!$P682</f>
        <v>20034</v>
      </c>
      <c r="D67" s="15" t="s">
        <v>50</v>
      </c>
    </row>
    <row r="68" spans="1:4" ht="15" hidden="1" x14ac:dyDescent="0.2">
      <c r="A68" s="16"/>
      <c r="B68" s="7" t="s">
        <v>51</v>
      </c>
      <c r="C68" s="17">
        <f>'[1]2025-2026 Sortable'!$P683</f>
        <v>21369</v>
      </c>
      <c r="D68" s="15" t="s">
        <v>50</v>
      </c>
    </row>
    <row r="69" spans="1:4" ht="15" hidden="1" x14ac:dyDescent="0.25">
      <c r="A69" s="12" t="s">
        <v>56</v>
      </c>
      <c r="B69" s="13"/>
      <c r="C69" s="17">
        <f>'[1]2025-2026 Sortable'!$P684</f>
        <v>23299</v>
      </c>
      <c r="D69" s="15" t="s">
        <v>49</v>
      </c>
    </row>
    <row r="70" spans="1:4" ht="15" hidden="1" x14ac:dyDescent="0.2">
      <c r="A70" s="16"/>
      <c r="B70" s="7" t="s">
        <v>24</v>
      </c>
      <c r="C70" s="17"/>
      <c r="D70" s="15"/>
    </row>
    <row r="71" spans="1:4" hidden="1" x14ac:dyDescent="0.2">
      <c r="A71" s="16"/>
      <c r="B71" s="9" t="s">
        <v>25</v>
      </c>
      <c r="C71" s="17">
        <f>'[1]2025-2026 Sortable'!$P685</f>
        <v>11649</v>
      </c>
      <c r="D71" s="15" t="s">
        <v>50</v>
      </c>
    </row>
    <row r="72" spans="1:4" hidden="1" x14ac:dyDescent="0.2">
      <c r="A72" s="16"/>
      <c r="B72" s="9" t="s">
        <v>27</v>
      </c>
      <c r="C72" s="17">
        <f>'[1]2025-2026 Sortable'!$P686</f>
        <v>17473</v>
      </c>
      <c r="D72" s="15" t="s">
        <v>50</v>
      </c>
    </row>
    <row r="73" spans="1:4" ht="15" hidden="1" x14ac:dyDescent="0.2">
      <c r="A73" s="16"/>
      <c r="B73" s="7" t="s">
        <v>51</v>
      </c>
      <c r="C73" s="17">
        <f>'[1]2025-2026 Sortable'!$P687</f>
        <v>18638</v>
      </c>
      <c r="D73" s="15" t="s">
        <v>50</v>
      </c>
    </row>
    <row r="74" spans="1:4" ht="15" hidden="1" x14ac:dyDescent="0.25">
      <c r="A74" s="12" t="s">
        <v>57</v>
      </c>
      <c r="B74" s="13"/>
      <c r="C74" s="17">
        <f>'[1]2025-2026 Sortable'!$P688</f>
        <v>20274</v>
      </c>
      <c r="D74" s="15" t="s">
        <v>49</v>
      </c>
    </row>
    <row r="75" spans="1:4" ht="15" hidden="1" x14ac:dyDescent="0.2">
      <c r="A75" s="16"/>
      <c r="B75" s="7" t="s">
        <v>24</v>
      </c>
      <c r="C75" s="17"/>
      <c r="D75" s="15"/>
    </row>
    <row r="76" spans="1:4" hidden="1" x14ac:dyDescent="0.2">
      <c r="A76" s="16"/>
      <c r="B76" s="9" t="s">
        <v>25</v>
      </c>
      <c r="C76" s="17">
        <f>'[1]2025-2026 Sortable'!$P689</f>
        <v>10138</v>
      </c>
      <c r="D76" s="15" t="s">
        <v>50</v>
      </c>
    </row>
    <row r="77" spans="1:4" hidden="1" x14ac:dyDescent="0.2">
      <c r="A77" s="16"/>
      <c r="B77" s="9" t="s">
        <v>27</v>
      </c>
      <c r="C77" s="17">
        <f>'[1]2025-2026 Sortable'!$P690</f>
        <v>15207</v>
      </c>
      <c r="D77" s="15" t="s">
        <v>50</v>
      </c>
    </row>
    <row r="78" spans="1:4" ht="15" hidden="1" x14ac:dyDescent="0.2">
      <c r="A78" s="16"/>
      <c r="B78" s="7" t="s">
        <v>51</v>
      </c>
      <c r="C78" s="17">
        <f>'[1]2025-2026 Sortable'!$P691</f>
        <v>16221</v>
      </c>
      <c r="D78" s="15" t="s">
        <v>50</v>
      </c>
    </row>
    <row r="79" spans="1:4" ht="15" hidden="1" x14ac:dyDescent="0.25">
      <c r="A79" s="12" t="s">
        <v>58</v>
      </c>
      <c r="B79" s="13"/>
      <c r="C79" s="17">
        <f>'[1]2025-2026 Sortable'!$P692</f>
        <v>28732</v>
      </c>
      <c r="D79" s="15" t="s">
        <v>49</v>
      </c>
    </row>
    <row r="80" spans="1:4" ht="15" hidden="1" x14ac:dyDescent="0.2">
      <c r="A80" s="16"/>
      <c r="B80" s="7" t="s">
        <v>24</v>
      </c>
      <c r="C80" s="17"/>
      <c r="D80" s="15"/>
    </row>
    <row r="81" spans="1:7" hidden="1" x14ac:dyDescent="0.2">
      <c r="A81" s="16"/>
      <c r="B81" s="9" t="s">
        <v>25</v>
      </c>
      <c r="C81" s="17">
        <f>'[1]2025-2026 Sortable'!$P693</f>
        <v>14366</v>
      </c>
      <c r="D81" s="15" t="s">
        <v>50</v>
      </c>
    </row>
    <row r="82" spans="1:7" hidden="1" x14ac:dyDescent="0.2">
      <c r="A82" s="16"/>
      <c r="B82" s="9" t="s">
        <v>27</v>
      </c>
      <c r="C82" s="17">
        <f>'[1]2025-2026 Sortable'!$P694</f>
        <v>21549</v>
      </c>
      <c r="D82" s="15" t="s">
        <v>50</v>
      </c>
    </row>
    <row r="83" spans="1:7" ht="15" hidden="1" x14ac:dyDescent="0.2">
      <c r="A83" s="18"/>
      <c r="B83" s="19" t="s">
        <v>51</v>
      </c>
      <c r="C83" s="29">
        <f>'[1]2025-2026 Sortable'!$P695</f>
        <v>22986</v>
      </c>
      <c r="D83" s="21" t="s">
        <v>50</v>
      </c>
    </row>
    <row r="84" spans="1:7" ht="15" hidden="1" x14ac:dyDescent="0.2">
      <c r="A84" s="31"/>
      <c r="B84" s="32"/>
      <c r="C84" s="33"/>
      <c r="D84" s="34"/>
    </row>
    <row r="85" spans="1:7" ht="15" hidden="1" x14ac:dyDescent="0.25">
      <c r="A85" s="12" t="s">
        <v>59</v>
      </c>
      <c r="B85" s="13"/>
      <c r="C85" s="17"/>
      <c r="D85" s="15"/>
    </row>
    <row r="86" spans="1:7" ht="15" hidden="1" x14ac:dyDescent="0.2">
      <c r="A86" s="16"/>
      <c r="B86" s="7" t="s">
        <v>24</v>
      </c>
      <c r="C86" s="17"/>
      <c r="D86" s="15"/>
    </row>
    <row r="87" spans="1:7" hidden="1" x14ac:dyDescent="0.2">
      <c r="A87" s="16"/>
      <c r="B87" s="9" t="s">
        <v>25</v>
      </c>
      <c r="C87" s="17">
        <f>'[1]2025-2026 Sortable'!$P697</f>
        <v>14248</v>
      </c>
      <c r="D87" s="15" t="s">
        <v>50</v>
      </c>
    </row>
    <row r="88" spans="1:7" hidden="1" x14ac:dyDescent="0.2">
      <c r="A88" s="16"/>
      <c r="B88" s="9" t="s">
        <v>27</v>
      </c>
      <c r="C88" s="17">
        <f>'[1]2025-2026 Sortable'!$P698</f>
        <v>16439</v>
      </c>
      <c r="D88" s="15" t="s">
        <v>50</v>
      </c>
    </row>
    <row r="89" spans="1:7" ht="15" hidden="1" x14ac:dyDescent="0.2">
      <c r="A89" s="16"/>
      <c r="B89" s="7" t="s">
        <v>51</v>
      </c>
      <c r="C89" s="17">
        <f>'[1]2025-2026 Sortable'!$P699</f>
        <v>17536</v>
      </c>
      <c r="D89" s="15" t="s">
        <v>50</v>
      </c>
    </row>
    <row r="90" spans="1:7" ht="15" hidden="1" x14ac:dyDescent="0.25">
      <c r="A90" s="12" t="s">
        <v>60</v>
      </c>
      <c r="B90" s="13"/>
      <c r="C90" s="17">
        <f>'[1]2025-2026 Sortable'!$P$696</f>
        <v>44</v>
      </c>
      <c r="D90" s="15" t="s">
        <v>61</v>
      </c>
    </row>
    <row r="91" spans="1:7" ht="15" x14ac:dyDescent="0.25">
      <c r="A91" s="35"/>
      <c r="B91" s="19"/>
      <c r="C91" s="29"/>
      <c r="D91" s="21"/>
    </row>
    <row r="92" spans="1:7" ht="15" x14ac:dyDescent="0.25">
      <c r="A92" s="116" t="s">
        <v>62</v>
      </c>
      <c r="B92" s="117"/>
      <c r="C92" s="121"/>
      <c r="D92" s="121"/>
    </row>
    <row r="93" spans="1:7" ht="15" x14ac:dyDescent="0.2">
      <c r="A93" s="16"/>
      <c r="B93" s="7" t="s">
        <v>24</v>
      </c>
      <c r="C93" s="17"/>
      <c r="D93" s="15"/>
    </row>
    <row r="94" spans="1:7" x14ac:dyDescent="0.2">
      <c r="A94" s="16"/>
      <c r="B94" s="9" t="s">
        <v>25</v>
      </c>
      <c r="C94" s="17">
        <f>'[1]2025-2026 Sortable'!$P$700</f>
        <v>5474</v>
      </c>
      <c r="D94" s="15" t="s">
        <v>26</v>
      </c>
      <c r="E94" s="65" t="s">
        <v>174</v>
      </c>
      <c r="F94" s="66">
        <v>0.32</v>
      </c>
      <c r="G94">
        <f>F94*$C$94</f>
        <v>1751.68</v>
      </c>
    </row>
    <row r="95" spans="1:7" x14ac:dyDescent="0.2">
      <c r="A95" s="16"/>
      <c r="B95" s="9" t="s">
        <v>27</v>
      </c>
      <c r="C95" s="17">
        <f>'[1]2025-2026 Sortable'!$P$701</f>
        <v>5474</v>
      </c>
      <c r="D95" s="15" t="s">
        <v>26</v>
      </c>
      <c r="E95" s="65" t="s">
        <v>175</v>
      </c>
      <c r="F95" s="66">
        <v>0.59</v>
      </c>
      <c r="G95">
        <f>F95*$C$94</f>
        <v>3229.66</v>
      </c>
    </row>
    <row r="96" spans="1:7" ht="15" x14ac:dyDescent="0.2">
      <c r="A96" s="16"/>
      <c r="B96" s="7" t="s">
        <v>51</v>
      </c>
      <c r="C96" s="17">
        <v>0</v>
      </c>
      <c r="D96" s="15" t="s">
        <v>37</v>
      </c>
      <c r="E96" s="65" t="s">
        <v>176</v>
      </c>
      <c r="F96" s="66">
        <v>0.09</v>
      </c>
      <c r="G96">
        <f>F96*$C$94</f>
        <v>492.65999999999997</v>
      </c>
    </row>
    <row r="97" spans="1:7" ht="15" x14ac:dyDescent="0.25">
      <c r="A97" s="12" t="s">
        <v>63</v>
      </c>
      <c r="B97" s="13"/>
      <c r="C97" s="14"/>
      <c r="D97" s="15"/>
      <c r="F97">
        <f>SUM(F94:F96)</f>
        <v>0.99999999999999989</v>
      </c>
      <c r="G97">
        <f>SUM(G94:G96)</f>
        <v>5474</v>
      </c>
    </row>
    <row r="98" spans="1:7" ht="15" x14ac:dyDescent="0.2">
      <c r="A98" s="16"/>
      <c r="B98" s="7" t="s">
        <v>24</v>
      </c>
      <c r="C98" s="14"/>
      <c r="D98" s="15"/>
    </row>
    <row r="99" spans="1:7" x14ac:dyDescent="0.2">
      <c r="A99" s="16"/>
      <c r="B99" s="9" t="s">
        <v>25</v>
      </c>
      <c r="C99" s="14">
        <f>'[1]2025-2026 Sortable'!$P$704</f>
        <v>77</v>
      </c>
      <c r="D99" s="15" t="s">
        <v>26</v>
      </c>
    </row>
    <row r="100" spans="1:7" x14ac:dyDescent="0.2">
      <c r="A100" s="16"/>
      <c r="B100" s="9" t="s">
        <v>27</v>
      </c>
      <c r="C100" s="14">
        <f>'[1]2025-2026 Sortable'!$P$705</f>
        <v>77</v>
      </c>
      <c r="D100" s="15" t="s">
        <v>26</v>
      </c>
    </row>
    <row r="101" spans="1:7" ht="15" x14ac:dyDescent="0.2">
      <c r="A101" s="16"/>
      <c r="B101" s="7" t="s">
        <v>51</v>
      </c>
      <c r="C101" s="14">
        <v>0</v>
      </c>
      <c r="D101" s="15" t="s">
        <v>37</v>
      </c>
    </row>
    <row r="102" spans="1:7" ht="15" x14ac:dyDescent="0.25">
      <c r="A102" s="12" t="s">
        <v>64</v>
      </c>
      <c r="B102" s="13"/>
      <c r="C102" s="14"/>
      <c r="D102" s="15"/>
    </row>
    <row r="103" spans="1:7" ht="15" x14ac:dyDescent="0.2">
      <c r="A103" s="16"/>
      <c r="B103" s="7" t="s">
        <v>24</v>
      </c>
      <c r="C103" s="14"/>
      <c r="D103" s="15"/>
    </row>
    <row r="104" spans="1:7" x14ac:dyDescent="0.2">
      <c r="A104" s="16"/>
      <c r="B104" s="9" t="s">
        <v>25</v>
      </c>
      <c r="C104" s="14" t="s">
        <v>40</v>
      </c>
      <c r="D104" s="15" t="s">
        <v>65</v>
      </c>
    </row>
    <row r="105" spans="1:7" x14ac:dyDescent="0.2">
      <c r="A105" s="16"/>
      <c r="B105" s="9" t="s">
        <v>27</v>
      </c>
      <c r="C105" s="14" t="s">
        <v>40</v>
      </c>
      <c r="D105" s="15" t="s">
        <v>66</v>
      </c>
    </row>
    <row r="106" spans="1:7" ht="15" x14ac:dyDescent="0.25">
      <c r="A106" s="12" t="s">
        <v>67</v>
      </c>
      <c r="B106" s="13"/>
      <c r="C106" s="14" t="s">
        <v>40</v>
      </c>
      <c r="D106" s="15" t="s">
        <v>68</v>
      </c>
    </row>
    <row r="107" spans="1:7" ht="15" x14ac:dyDescent="0.25">
      <c r="A107" s="36" t="s">
        <v>69</v>
      </c>
      <c r="B107" s="37"/>
      <c r="C107" s="20" t="s">
        <v>70</v>
      </c>
      <c r="D107" s="21"/>
    </row>
    <row r="108" spans="1:7" ht="15" x14ac:dyDescent="0.25">
      <c r="A108" s="38"/>
      <c r="B108" s="23"/>
      <c r="C108" s="39"/>
      <c r="D108" s="40"/>
    </row>
    <row r="109" spans="1:7" ht="15" x14ac:dyDescent="0.25">
      <c r="A109" s="122" t="s">
        <v>71</v>
      </c>
      <c r="B109" s="123"/>
      <c r="C109" s="124"/>
      <c r="D109" s="124"/>
    </row>
    <row r="110" spans="1:7" ht="15" x14ac:dyDescent="0.25">
      <c r="A110" s="12" t="s">
        <v>72</v>
      </c>
      <c r="B110" s="13"/>
      <c r="C110" s="14"/>
      <c r="D110" s="15"/>
    </row>
    <row r="111" spans="1:7" ht="15" x14ac:dyDescent="0.2">
      <c r="A111" s="16"/>
      <c r="B111" s="7" t="s">
        <v>24</v>
      </c>
      <c r="C111" s="14"/>
      <c r="D111" s="15"/>
    </row>
    <row r="112" spans="1:7" x14ac:dyDescent="0.2">
      <c r="A112" s="16"/>
      <c r="B112" s="9" t="s">
        <v>25</v>
      </c>
      <c r="C112" s="14">
        <f>'[1]2025-2026 Sortable'!$P$722</f>
        <v>59</v>
      </c>
      <c r="D112" s="15" t="s">
        <v>26</v>
      </c>
    </row>
    <row r="113" spans="1:4" x14ac:dyDescent="0.2">
      <c r="A113" s="16"/>
      <c r="B113" s="9" t="s">
        <v>27</v>
      </c>
      <c r="C113" s="14">
        <f>'[1]2025-2026 Sortable'!$P$723</f>
        <v>59</v>
      </c>
      <c r="D113" s="15" t="s">
        <v>26</v>
      </c>
    </row>
    <row r="114" spans="1:4" ht="15" x14ac:dyDescent="0.2">
      <c r="A114" s="16"/>
      <c r="B114" s="7" t="s">
        <v>73</v>
      </c>
      <c r="C114" s="14"/>
      <c r="D114" s="15"/>
    </row>
    <row r="115" spans="1:4" x14ac:dyDescent="0.2">
      <c r="A115" s="16"/>
      <c r="B115" s="9" t="s">
        <v>29</v>
      </c>
      <c r="C115" s="14">
        <v>0</v>
      </c>
      <c r="D115" s="15" t="s">
        <v>30</v>
      </c>
    </row>
    <row r="116" spans="1:4" x14ac:dyDescent="0.2">
      <c r="A116" s="16"/>
      <c r="B116" s="9" t="s">
        <v>31</v>
      </c>
      <c r="C116" s="14">
        <v>0</v>
      </c>
      <c r="D116" s="15" t="s">
        <v>30</v>
      </c>
    </row>
    <row r="117" spans="1:4" ht="15" x14ac:dyDescent="0.2">
      <c r="A117" s="16"/>
      <c r="B117" s="7" t="s">
        <v>32</v>
      </c>
      <c r="C117" s="14">
        <v>0</v>
      </c>
      <c r="D117" s="15" t="s">
        <v>30</v>
      </c>
    </row>
    <row r="118" spans="1:4" ht="15" x14ac:dyDescent="0.25">
      <c r="A118" s="12" t="s">
        <v>74</v>
      </c>
      <c r="B118" s="13"/>
      <c r="C118" s="14"/>
      <c r="D118" s="15"/>
    </row>
    <row r="119" spans="1:4" ht="15" x14ac:dyDescent="0.2">
      <c r="A119" s="16"/>
      <c r="B119" s="7" t="s">
        <v>24</v>
      </c>
      <c r="C119" s="14"/>
      <c r="D119" s="15"/>
    </row>
    <row r="120" spans="1:4" x14ac:dyDescent="0.2">
      <c r="A120" s="16"/>
      <c r="B120" s="9" t="s">
        <v>25</v>
      </c>
      <c r="C120" s="17">
        <f>'[1]2025-2026 Sortable'!$P$727</f>
        <v>458</v>
      </c>
      <c r="D120" s="15" t="s">
        <v>26</v>
      </c>
    </row>
    <row r="121" spans="1:4" x14ac:dyDescent="0.2">
      <c r="A121" s="16"/>
      <c r="B121" s="9" t="s">
        <v>27</v>
      </c>
      <c r="C121" s="17">
        <f>'[1]2025-2026 Sortable'!$P$728</f>
        <v>458</v>
      </c>
      <c r="D121" s="15" t="s">
        <v>26</v>
      </c>
    </row>
    <row r="122" spans="1:4" ht="15" x14ac:dyDescent="0.2">
      <c r="A122" s="16"/>
      <c r="B122" s="7" t="s">
        <v>73</v>
      </c>
      <c r="C122" s="14"/>
      <c r="D122" s="15"/>
    </row>
    <row r="123" spans="1:4" x14ac:dyDescent="0.2">
      <c r="A123" s="16"/>
      <c r="B123" s="9" t="s">
        <v>29</v>
      </c>
      <c r="C123" s="14">
        <f>'[1]2025-2026 Sortable'!$P$729</f>
        <v>0.8492655284188918</v>
      </c>
      <c r="D123" s="15" t="s">
        <v>30</v>
      </c>
    </row>
    <row r="124" spans="1:4" x14ac:dyDescent="0.2">
      <c r="A124" s="16"/>
      <c r="B124" s="9" t="s">
        <v>31</v>
      </c>
      <c r="C124" s="14">
        <f>'[1]2025-2026 Sortable'!$P$730</f>
        <v>0.75919191176840317</v>
      </c>
      <c r="D124" s="15" t="s">
        <v>30</v>
      </c>
    </row>
    <row r="125" spans="1:4" ht="15" x14ac:dyDescent="0.2">
      <c r="A125" s="16"/>
      <c r="B125" s="7" t="s">
        <v>32</v>
      </c>
      <c r="C125" s="14">
        <f>'[1]2025-2026 Sortable'!$P$731</f>
        <v>1.286765952149836E-2</v>
      </c>
      <c r="D125" s="15" t="s">
        <v>30</v>
      </c>
    </row>
    <row r="126" spans="1:4" ht="15" x14ac:dyDescent="0.25">
      <c r="A126" s="12" t="s">
        <v>75</v>
      </c>
      <c r="B126" s="13"/>
      <c r="C126" s="14"/>
      <c r="D126" s="15"/>
    </row>
    <row r="127" spans="1:4" ht="15" x14ac:dyDescent="0.2">
      <c r="A127" s="16"/>
      <c r="B127" s="7" t="s">
        <v>24</v>
      </c>
      <c r="C127" s="14"/>
      <c r="D127" s="15"/>
    </row>
    <row r="128" spans="1:4" x14ac:dyDescent="0.2">
      <c r="A128" s="16"/>
      <c r="B128" s="9" t="s">
        <v>25</v>
      </c>
      <c r="C128" s="17">
        <f>'[1]2025-2026 Sortable'!$P$732</f>
        <v>524</v>
      </c>
      <c r="D128" s="15" t="s">
        <v>26</v>
      </c>
    </row>
    <row r="129" spans="1:4" x14ac:dyDescent="0.2">
      <c r="A129" s="16"/>
      <c r="B129" s="9" t="s">
        <v>27</v>
      </c>
      <c r="C129" s="17">
        <f>'[1]2025-2026 Sortable'!$P$733</f>
        <v>524</v>
      </c>
      <c r="D129" s="15" t="s">
        <v>26</v>
      </c>
    </row>
    <row r="130" spans="1:4" ht="15" x14ac:dyDescent="0.2">
      <c r="A130" s="16"/>
      <c r="B130" s="7" t="s">
        <v>73</v>
      </c>
      <c r="C130" s="14"/>
      <c r="D130" s="15"/>
    </row>
    <row r="131" spans="1:4" x14ac:dyDescent="0.2">
      <c r="A131" s="16"/>
      <c r="B131" s="9" t="s">
        <v>29</v>
      </c>
      <c r="C131" s="14">
        <f>'[1]2025-2026 Sortable'!$P$734</f>
        <v>2.573531904299672</v>
      </c>
      <c r="D131" s="15" t="s">
        <v>30</v>
      </c>
    </row>
    <row r="132" spans="1:4" x14ac:dyDescent="0.2">
      <c r="A132" s="16"/>
      <c r="B132" s="9" t="s">
        <v>31</v>
      </c>
      <c r="C132" s="14">
        <f>'[1]2025-2026 Sortable'!$P$735</f>
        <v>0.28308850947296393</v>
      </c>
      <c r="D132" s="15" t="s">
        <v>30</v>
      </c>
    </row>
    <row r="133" spans="1:4" ht="15" x14ac:dyDescent="0.2">
      <c r="A133" s="18"/>
      <c r="B133" s="19" t="s">
        <v>32</v>
      </c>
      <c r="C133" s="20">
        <f>'[1]2025-2026 Sortable'!$P$736</f>
        <v>2.573531904299672E-2</v>
      </c>
      <c r="D133" s="21" t="s">
        <v>30</v>
      </c>
    </row>
    <row r="134" spans="1:4" ht="15" x14ac:dyDescent="0.2">
      <c r="A134" s="22"/>
      <c r="B134" s="23"/>
      <c r="C134" s="24"/>
      <c r="D134" s="25"/>
    </row>
    <row r="135" spans="1:4" ht="15" x14ac:dyDescent="0.25">
      <c r="A135" s="12" t="s">
        <v>76</v>
      </c>
      <c r="B135" s="41"/>
      <c r="C135" s="14"/>
      <c r="D135" s="15"/>
    </row>
    <row r="136" spans="1:4" ht="15" x14ac:dyDescent="0.2">
      <c r="A136" s="13" t="s">
        <v>77</v>
      </c>
      <c r="B136" s="7"/>
      <c r="C136" s="14"/>
      <c r="D136" s="15"/>
    </row>
    <row r="137" spans="1:4" x14ac:dyDescent="0.2">
      <c r="A137" s="16"/>
      <c r="B137" s="9" t="s">
        <v>78</v>
      </c>
      <c r="C137" s="17">
        <f>'[1]2025-2026 Sortable'!$P$981</f>
        <v>3245.5</v>
      </c>
      <c r="D137" s="26" t="s">
        <v>79</v>
      </c>
    </row>
    <row r="138" spans="1:4" ht="63.75" x14ac:dyDescent="0.2">
      <c r="A138" s="16"/>
      <c r="B138" s="9" t="s">
        <v>80</v>
      </c>
      <c r="C138" s="42" t="s">
        <v>40</v>
      </c>
      <c r="D138" s="26" t="s">
        <v>81</v>
      </c>
    </row>
    <row r="139" spans="1:4" ht="15" x14ac:dyDescent="0.25">
      <c r="A139" s="116" t="s">
        <v>82</v>
      </c>
      <c r="B139" s="117"/>
      <c r="C139" s="117"/>
      <c r="D139" s="117"/>
    </row>
    <row r="140" spans="1:4" ht="15" x14ac:dyDescent="0.2">
      <c r="A140" s="13" t="s">
        <v>83</v>
      </c>
      <c r="B140" s="7"/>
      <c r="C140" s="14" t="s">
        <v>70</v>
      </c>
      <c r="D140" s="43" t="s">
        <v>84</v>
      </c>
    </row>
    <row r="141" spans="1:4" ht="15" x14ac:dyDescent="0.2">
      <c r="A141" s="13" t="s">
        <v>85</v>
      </c>
      <c r="B141" s="7"/>
      <c r="C141" s="14" t="s">
        <v>70</v>
      </c>
      <c r="D141" s="43" t="s">
        <v>86</v>
      </c>
    </row>
    <row r="142" spans="1:4" ht="15" x14ac:dyDescent="0.2">
      <c r="A142" s="13" t="s">
        <v>87</v>
      </c>
      <c r="B142" s="7"/>
      <c r="C142" s="14" t="s">
        <v>70</v>
      </c>
      <c r="D142" s="43" t="s">
        <v>88</v>
      </c>
    </row>
    <row r="143" spans="1:4" ht="15" x14ac:dyDescent="0.2">
      <c r="A143" s="13" t="s">
        <v>89</v>
      </c>
      <c r="B143" s="7"/>
      <c r="C143" s="14"/>
      <c r="D143" s="15"/>
    </row>
    <row r="144" spans="1:4" ht="15" x14ac:dyDescent="0.25">
      <c r="A144" s="44"/>
      <c r="B144" s="9" t="s">
        <v>90</v>
      </c>
      <c r="C144" s="14">
        <f>'[1]2025-2026 Sortable'!$P$458</f>
        <v>259</v>
      </c>
      <c r="D144" s="15" t="s">
        <v>91</v>
      </c>
    </row>
    <row r="145" spans="1:4" ht="15" x14ac:dyDescent="0.25">
      <c r="A145" s="44"/>
      <c r="B145" s="9" t="s">
        <v>92</v>
      </c>
      <c r="C145" s="14">
        <f>'[1]2025-2026 Sortable'!$P$459</f>
        <v>390</v>
      </c>
      <c r="D145" s="15" t="s">
        <v>91</v>
      </c>
    </row>
    <row r="146" spans="1:4" ht="38.25" x14ac:dyDescent="0.25">
      <c r="A146" s="44"/>
      <c r="B146" s="9" t="s">
        <v>93</v>
      </c>
      <c r="C146" s="14">
        <f>'[1]2025-2026 Sortable'!$P$460</f>
        <v>259</v>
      </c>
      <c r="D146" s="26" t="s">
        <v>94</v>
      </c>
    </row>
    <row r="147" spans="1:4" ht="15" x14ac:dyDescent="0.25">
      <c r="A147" s="44" t="s">
        <v>95</v>
      </c>
      <c r="B147" s="9"/>
      <c r="C147" s="14">
        <f>'[1]2025-2026 Sortable'!$P$452</f>
        <v>58</v>
      </c>
      <c r="D147" s="15"/>
    </row>
    <row r="148" spans="1:4" ht="15" x14ac:dyDescent="0.2">
      <c r="A148" s="13" t="s">
        <v>96</v>
      </c>
      <c r="B148" s="7"/>
      <c r="C148" s="14">
        <f>'[1]2025-2026 Sortable'!$P$461</f>
        <v>389</v>
      </c>
      <c r="D148" s="15"/>
    </row>
    <row r="149" spans="1:4" ht="15" x14ac:dyDescent="0.2">
      <c r="A149" s="13" t="s">
        <v>97</v>
      </c>
      <c r="B149" s="7"/>
      <c r="C149" s="14">
        <f>'[1]2025-2026 Sortable'!$P$457</f>
        <v>389</v>
      </c>
      <c r="D149" s="15"/>
    </row>
    <row r="150" spans="1:4" ht="25.5" x14ac:dyDescent="0.2">
      <c r="A150" s="13" t="s">
        <v>98</v>
      </c>
      <c r="B150" s="7"/>
      <c r="C150" s="14" t="s">
        <v>40</v>
      </c>
      <c r="D150" s="26" t="s">
        <v>99</v>
      </c>
    </row>
    <row r="151" spans="1:4" ht="15" x14ac:dyDescent="0.2">
      <c r="A151" s="13" t="s">
        <v>100</v>
      </c>
      <c r="B151" s="7"/>
      <c r="C151" s="14"/>
      <c r="D151" s="15"/>
    </row>
    <row r="152" spans="1:4" ht="15" x14ac:dyDescent="0.25">
      <c r="A152" s="44"/>
      <c r="B152" s="9" t="s">
        <v>101</v>
      </c>
      <c r="C152" s="14">
        <f>'[1]2025-2026 Sortable'!$P$463</f>
        <v>260</v>
      </c>
      <c r="D152" s="15"/>
    </row>
    <row r="153" spans="1:4" ht="15" x14ac:dyDescent="0.2">
      <c r="A153" s="13" t="s">
        <v>102</v>
      </c>
      <c r="B153" s="7"/>
      <c r="C153" s="14">
        <f>'[1]2025-2026 Sortable'!$P$468</f>
        <v>139</v>
      </c>
      <c r="D153" s="15" t="s">
        <v>103</v>
      </c>
    </row>
    <row r="154" spans="1:4" ht="15" x14ac:dyDescent="0.2">
      <c r="A154" s="37" t="s">
        <v>104</v>
      </c>
      <c r="B154" s="19"/>
      <c r="C154" s="20">
        <f>'[1]2025-2026 Sortable'!$P$456</f>
        <v>10</v>
      </c>
      <c r="D154" s="21" t="s">
        <v>105</v>
      </c>
    </row>
    <row r="155" spans="1:4" ht="15" x14ac:dyDescent="0.2">
      <c r="A155" s="23"/>
      <c r="B155" s="23"/>
      <c r="C155" s="24"/>
      <c r="D155" s="25"/>
    </row>
    <row r="156" spans="1:4" ht="15" x14ac:dyDescent="0.2">
      <c r="A156" s="13" t="s">
        <v>106</v>
      </c>
      <c r="B156" s="7"/>
      <c r="C156" s="14"/>
      <c r="D156" s="15"/>
    </row>
    <row r="157" spans="1:4" ht="15" x14ac:dyDescent="0.25">
      <c r="A157" s="44"/>
      <c r="B157" s="9" t="s">
        <v>107</v>
      </c>
      <c r="C157" s="14">
        <f>'[1]2025-2026 Sortable'!$P$470</f>
        <v>267</v>
      </c>
      <c r="D157" s="15"/>
    </row>
    <row r="158" spans="1:4" ht="15" x14ac:dyDescent="0.25">
      <c r="A158" s="44"/>
      <c r="B158" s="9" t="s">
        <v>108</v>
      </c>
      <c r="C158" s="14">
        <f>'[1]2025-2026 Sortable'!$P$471</f>
        <v>395</v>
      </c>
      <c r="D158" s="15"/>
    </row>
    <row r="159" spans="1:4" ht="15" x14ac:dyDescent="0.2">
      <c r="A159" s="13" t="s">
        <v>109</v>
      </c>
      <c r="B159" s="7"/>
      <c r="C159" s="14" t="s">
        <v>40</v>
      </c>
      <c r="D159" s="26" t="s">
        <v>110</v>
      </c>
    </row>
    <row r="160" spans="1:4" ht="15" x14ac:dyDescent="0.2">
      <c r="A160" s="13" t="s">
        <v>111</v>
      </c>
      <c r="B160" s="7"/>
      <c r="C160" s="14" t="s">
        <v>40</v>
      </c>
      <c r="D160" s="26" t="s">
        <v>112</v>
      </c>
    </row>
    <row r="161" spans="1:4" ht="25.5" x14ac:dyDescent="0.2">
      <c r="A161" s="13" t="s">
        <v>113</v>
      </c>
      <c r="B161" s="7"/>
      <c r="C161" s="14" t="s">
        <v>40</v>
      </c>
      <c r="D161" s="26" t="s">
        <v>114</v>
      </c>
    </row>
    <row r="162" spans="1:4" ht="25.5" x14ac:dyDescent="0.2">
      <c r="A162" s="13"/>
      <c r="B162" s="27" t="s">
        <v>115</v>
      </c>
      <c r="C162" s="14"/>
      <c r="D162" s="26"/>
    </row>
    <row r="163" spans="1:4" ht="38.25" x14ac:dyDescent="0.25">
      <c r="A163" s="44"/>
      <c r="B163" s="9" t="s">
        <v>116</v>
      </c>
      <c r="C163" s="14" t="s">
        <v>40</v>
      </c>
      <c r="D163" s="26" t="s">
        <v>117</v>
      </c>
    </row>
    <row r="164" spans="1:4" ht="38.25" x14ac:dyDescent="0.25">
      <c r="A164" s="44"/>
      <c r="B164" s="9" t="s">
        <v>118</v>
      </c>
      <c r="C164" s="14" t="s">
        <v>40</v>
      </c>
      <c r="D164" s="26" t="s">
        <v>119</v>
      </c>
    </row>
    <row r="165" spans="1:4" x14ac:dyDescent="0.2">
      <c r="A165" s="118" t="s">
        <v>120</v>
      </c>
      <c r="B165" s="119"/>
      <c r="C165" s="14" t="s">
        <v>40</v>
      </c>
      <c r="D165" s="26" t="s">
        <v>121</v>
      </c>
    </row>
    <row r="166" spans="1:4" ht="15" x14ac:dyDescent="0.25">
      <c r="A166" s="116" t="s">
        <v>122</v>
      </c>
      <c r="B166" s="117"/>
      <c r="C166" s="117"/>
      <c r="D166" s="117"/>
    </row>
    <row r="167" spans="1:4" ht="15" x14ac:dyDescent="0.2">
      <c r="A167" s="13" t="s">
        <v>123</v>
      </c>
      <c r="B167" s="9"/>
      <c r="C167" s="14"/>
      <c r="D167" s="15"/>
    </row>
    <row r="168" spans="1:4" ht="15" x14ac:dyDescent="0.25">
      <c r="A168" s="44"/>
      <c r="B168" s="7" t="s">
        <v>124</v>
      </c>
      <c r="C168" s="14"/>
      <c r="D168" s="15"/>
    </row>
    <row r="169" spans="1:4" ht="25.5" x14ac:dyDescent="0.2">
      <c r="A169" s="16"/>
      <c r="B169" s="27" t="s">
        <v>125</v>
      </c>
      <c r="C169" s="17">
        <f>'[1]2025-2026 Sortable'!P20</f>
        <v>10064</v>
      </c>
      <c r="D169" s="15" t="s">
        <v>126</v>
      </c>
    </row>
    <row r="170" spans="1:4" x14ac:dyDescent="0.2">
      <c r="A170" s="16"/>
      <c r="B170" s="9" t="s">
        <v>127</v>
      </c>
      <c r="C170" s="17">
        <f>'[1]2025-2026 Sortable'!P21</f>
        <v>11308</v>
      </c>
      <c r="D170" s="15" t="s">
        <v>126</v>
      </c>
    </row>
    <row r="171" spans="1:4" x14ac:dyDescent="0.2">
      <c r="A171" s="16"/>
      <c r="B171" s="9" t="s">
        <v>128</v>
      </c>
      <c r="C171" s="17">
        <f>'[1]2025-2026 Sortable'!P22</f>
        <v>11308</v>
      </c>
      <c r="D171" s="15" t="s">
        <v>126</v>
      </c>
    </row>
    <row r="172" spans="1:4" ht="15" x14ac:dyDescent="0.2">
      <c r="A172" s="16"/>
      <c r="B172" s="7" t="s">
        <v>129</v>
      </c>
      <c r="C172" s="14"/>
      <c r="D172" s="15"/>
    </row>
    <row r="173" spans="1:4" x14ac:dyDescent="0.2">
      <c r="A173" s="16"/>
      <c r="B173" s="9" t="s">
        <v>130</v>
      </c>
      <c r="C173" s="17">
        <f>'[1]2025-2026 Sortable'!$P$395</f>
        <v>30742</v>
      </c>
      <c r="D173" s="15" t="s">
        <v>126</v>
      </c>
    </row>
    <row r="174" spans="1:4" x14ac:dyDescent="0.2">
      <c r="A174" s="16"/>
      <c r="B174" s="9" t="s">
        <v>131</v>
      </c>
      <c r="C174" s="17">
        <f>'[1]2025-2026 Sortable'!$P$396</f>
        <v>15225</v>
      </c>
      <c r="D174" s="15" t="s">
        <v>126</v>
      </c>
    </row>
    <row r="175" spans="1:4" x14ac:dyDescent="0.2">
      <c r="A175" s="16"/>
      <c r="B175" s="9" t="s">
        <v>132</v>
      </c>
      <c r="C175" s="17">
        <f>'[1]2025-2026 Sortable'!$P$397</f>
        <v>9447</v>
      </c>
      <c r="D175" s="15" t="s">
        <v>126</v>
      </c>
    </row>
    <row r="176" spans="1:4" ht="15" x14ac:dyDescent="0.25">
      <c r="A176" s="44"/>
      <c r="B176" s="7" t="s">
        <v>133</v>
      </c>
      <c r="C176" s="17">
        <f>'[1]2025-2026 Sortable'!$P$398</f>
        <v>333</v>
      </c>
      <c r="D176" s="15" t="s">
        <v>91</v>
      </c>
    </row>
    <row r="177" spans="1:4" ht="15" x14ac:dyDescent="0.25">
      <c r="A177" s="35"/>
      <c r="B177" s="19" t="s">
        <v>134</v>
      </c>
      <c r="C177" s="29">
        <f>'[1]2025-2026 Sortable'!$P$448</f>
        <v>2036</v>
      </c>
      <c r="D177" s="21"/>
    </row>
    <row r="178" spans="1:4" ht="15" x14ac:dyDescent="0.25">
      <c r="A178" s="38"/>
      <c r="B178" s="23"/>
      <c r="C178" s="30"/>
      <c r="D178" s="25"/>
    </row>
    <row r="179" spans="1:4" ht="15" x14ac:dyDescent="0.25">
      <c r="A179" s="44"/>
      <c r="B179" s="7" t="s">
        <v>135</v>
      </c>
      <c r="C179" s="17"/>
      <c r="D179" s="15"/>
    </row>
    <row r="180" spans="1:4" x14ac:dyDescent="0.2">
      <c r="A180" s="16"/>
      <c r="B180" s="9" t="s">
        <v>136</v>
      </c>
      <c r="C180" s="17">
        <f>'[1]2025-2026 Sortable'!$P$399</f>
        <v>9293</v>
      </c>
      <c r="D180" s="26"/>
    </row>
    <row r="181" spans="1:4" x14ac:dyDescent="0.2">
      <c r="A181" s="16"/>
      <c r="B181" s="9" t="s">
        <v>137</v>
      </c>
      <c r="C181" s="17">
        <f>'[1]2025-2026 Sortable'!$P$400</f>
        <v>18762</v>
      </c>
      <c r="D181" s="26"/>
    </row>
    <row r="182" spans="1:4" x14ac:dyDescent="0.2">
      <c r="A182" s="16"/>
      <c r="B182" s="9" t="s">
        <v>138</v>
      </c>
      <c r="C182" s="17">
        <f>'[1]2025-2026 Sortable'!$P$401</f>
        <v>903</v>
      </c>
      <c r="D182" s="15"/>
    </row>
    <row r="183" spans="1:4" ht="25.5" x14ac:dyDescent="0.2">
      <c r="A183" s="16"/>
      <c r="B183" s="27" t="s">
        <v>139</v>
      </c>
      <c r="C183" s="17">
        <f>'[1]2025-2026 Sortable'!$P$402</f>
        <v>11453</v>
      </c>
      <c r="D183" s="15"/>
    </row>
    <row r="184" spans="1:4" ht="25.5" x14ac:dyDescent="0.2">
      <c r="A184" s="16"/>
      <c r="B184" s="27" t="s">
        <v>140</v>
      </c>
      <c r="C184" s="17">
        <f>'[1]2025-2026 Sortable'!$P$403</f>
        <v>16017</v>
      </c>
      <c r="D184" s="15"/>
    </row>
    <row r="185" spans="1:4" ht="15" x14ac:dyDescent="0.25">
      <c r="A185" s="44"/>
      <c r="B185" s="9" t="s">
        <v>141</v>
      </c>
      <c r="C185" s="17">
        <f>'[1]2025-2026 Sortable'!$P$404</f>
        <v>729</v>
      </c>
      <c r="D185" s="15"/>
    </row>
    <row r="186" spans="1:4" ht="15" x14ac:dyDescent="0.25">
      <c r="A186" s="44"/>
      <c r="B186" s="7" t="s">
        <v>142</v>
      </c>
      <c r="C186" s="17"/>
      <c r="D186" s="15"/>
    </row>
    <row r="187" spans="1:4" x14ac:dyDescent="0.2">
      <c r="A187" s="16"/>
      <c r="B187" s="9" t="s">
        <v>143</v>
      </c>
      <c r="C187" s="17">
        <f>'[1]2025-2026 Sortable'!$P$405</f>
        <v>7305</v>
      </c>
      <c r="D187" s="15"/>
    </row>
    <row r="188" spans="1:4" ht="25.5" x14ac:dyDescent="0.2">
      <c r="A188" s="16"/>
      <c r="B188" s="27" t="s">
        <v>139</v>
      </c>
      <c r="C188" s="17">
        <f>'[1]2025-2026 Sortable'!$P$406</f>
        <v>10112</v>
      </c>
      <c r="D188" s="15"/>
    </row>
    <row r="189" spans="1:4" ht="25.5" x14ac:dyDescent="0.2">
      <c r="A189" s="16"/>
      <c r="B189" s="27" t="s">
        <v>140</v>
      </c>
      <c r="C189" s="17">
        <f>'[1]2025-2026 Sortable'!$P$407</f>
        <v>13452</v>
      </c>
      <c r="D189" s="15"/>
    </row>
    <row r="190" spans="1:4" ht="15" x14ac:dyDescent="0.2">
      <c r="A190" s="16"/>
      <c r="B190" s="45" t="s">
        <v>144</v>
      </c>
      <c r="C190" s="17"/>
      <c r="D190" s="15"/>
    </row>
    <row r="191" spans="1:4" x14ac:dyDescent="0.2">
      <c r="A191" s="16"/>
      <c r="B191" s="9" t="s">
        <v>145</v>
      </c>
      <c r="C191" s="17">
        <f>'[1]2025-2026 Sortable'!$P$417</f>
        <v>2840</v>
      </c>
      <c r="D191" s="15"/>
    </row>
    <row r="192" spans="1:4" x14ac:dyDescent="0.2">
      <c r="A192" s="16"/>
      <c r="B192" s="9" t="s">
        <v>146</v>
      </c>
      <c r="C192" s="17"/>
      <c r="D192" s="15"/>
    </row>
    <row r="193" spans="1:4" x14ac:dyDescent="0.2">
      <c r="A193" s="16"/>
      <c r="B193" s="9" t="s">
        <v>147</v>
      </c>
      <c r="C193" s="17">
        <f>'[1]2025-2026 Sortable'!$P$418</f>
        <v>4685</v>
      </c>
      <c r="D193" s="15"/>
    </row>
    <row r="194" spans="1:4" x14ac:dyDescent="0.2">
      <c r="A194" s="16"/>
      <c r="B194" s="9" t="s">
        <v>148</v>
      </c>
      <c r="C194" s="17">
        <f>'[1]2025-2026 Sortable'!$P$419</f>
        <v>9000</v>
      </c>
      <c r="D194" s="15"/>
    </row>
    <row r="195" spans="1:4" x14ac:dyDescent="0.2">
      <c r="A195" s="16"/>
      <c r="B195" s="9" t="s">
        <v>149</v>
      </c>
      <c r="C195" s="17"/>
      <c r="D195" s="15"/>
    </row>
    <row r="196" spans="1:4" x14ac:dyDescent="0.2">
      <c r="A196" s="16"/>
      <c r="B196" s="9" t="s">
        <v>147</v>
      </c>
      <c r="C196" s="17">
        <f>'[1]2025-2026 Sortable'!$P$420</f>
        <v>3100</v>
      </c>
      <c r="D196" s="15"/>
    </row>
    <row r="197" spans="1:4" x14ac:dyDescent="0.2">
      <c r="A197" s="16"/>
      <c r="B197" s="9" t="s">
        <v>148</v>
      </c>
      <c r="C197" s="17">
        <f>'[1]2025-2026 Sortable'!$P$421</f>
        <v>7836</v>
      </c>
      <c r="D197" s="15"/>
    </row>
    <row r="198" spans="1:4" x14ac:dyDescent="0.2">
      <c r="A198" s="16"/>
      <c r="B198" s="9" t="s">
        <v>150</v>
      </c>
      <c r="C198" s="17">
        <f>'[1]2025-2026 Sortable'!$P$422</f>
        <v>4991</v>
      </c>
      <c r="D198" s="15"/>
    </row>
    <row r="199" spans="1:4" x14ac:dyDescent="0.2">
      <c r="A199" s="16"/>
      <c r="B199" s="9" t="s">
        <v>151</v>
      </c>
      <c r="C199" s="17">
        <f>'[1]2025-2026 Sortable'!$P$423</f>
        <v>3885</v>
      </c>
      <c r="D199" s="15"/>
    </row>
    <row r="200" spans="1:4" x14ac:dyDescent="0.2">
      <c r="A200" s="16"/>
      <c r="B200" s="9" t="s">
        <v>152</v>
      </c>
      <c r="C200" s="17">
        <f>'[1]2025-2026 Sortable'!$P$424</f>
        <v>4180</v>
      </c>
      <c r="D200" s="15"/>
    </row>
    <row r="201" spans="1:4" x14ac:dyDescent="0.2">
      <c r="A201" s="16"/>
      <c r="B201" s="9" t="s">
        <v>153</v>
      </c>
      <c r="C201" s="17">
        <f>'[1]2025-2026 Sortable'!$P$425</f>
        <v>4327</v>
      </c>
      <c r="D201" s="15"/>
    </row>
    <row r="202" spans="1:4" x14ac:dyDescent="0.2">
      <c r="A202" s="18"/>
      <c r="B202" s="46" t="s">
        <v>154</v>
      </c>
      <c r="C202" s="29">
        <f>'[1]2025-2026 Sortable'!$P$426</f>
        <v>3847</v>
      </c>
      <c r="D202" s="21"/>
    </row>
    <row r="203" spans="1:4" x14ac:dyDescent="0.2">
      <c r="A203" s="22"/>
      <c r="B203" s="40"/>
      <c r="C203" s="30"/>
      <c r="D203" s="25"/>
    </row>
    <row r="204" spans="1:4" ht="15" x14ac:dyDescent="0.2">
      <c r="A204" s="13" t="s">
        <v>155</v>
      </c>
      <c r="B204" s="9"/>
      <c r="C204" s="14"/>
      <c r="D204" s="15"/>
    </row>
    <row r="205" spans="1:4" ht="15" x14ac:dyDescent="0.2">
      <c r="A205" s="16"/>
      <c r="B205" s="45" t="s">
        <v>156</v>
      </c>
      <c r="C205" s="17"/>
      <c r="D205" s="15"/>
    </row>
    <row r="206" spans="1:4" x14ac:dyDescent="0.2">
      <c r="A206" s="16"/>
      <c r="B206" s="9" t="s">
        <v>157</v>
      </c>
      <c r="C206" s="17">
        <f>'[1]2025-2026 Sortable'!$P$483</f>
        <v>669</v>
      </c>
      <c r="D206" s="15"/>
    </row>
    <row r="207" spans="1:4" x14ac:dyDescent="0.2">
      <c r="A207" s="16"/>
      <c r="B207" s="9" t="s">
        <v>158</v>
      </c>
      <c r="C207" s="17">
        <f>'[1]2025-2026 Sortable'!$P$484</f>
        <v>3810</v>
      </c>
      <c r="D207" s="15"/>
    </row>
    <row r="208" spans="1:4" ht="15" x14ac:dyDescent="0.2">
      <c r="A208" s="16"/>
      <c r="B208" s="45" t="s">
        <v>159</v>
      </c>
      <c r="C208" s="17"/>
      <c r="D208" s="15"/>
    </row>
    <row r="209" spans="1:4" ht="38.25" x14ac:dyDescent="0.2">
      <c r="A209" s="16"/>
      <c r="B209" s="9" t="s">
        <v>160</v>
      </c>
      <c r="C209" s="17" t="s">
        <v>40</v>
      </c>
      <c r="D209" s="26" t="s">
        <v>161</v>
      </c>
    </row>
    <row r="210" spans="1:4" ht="38.25" x14ac:dyDescent="0.2">
      <c r="A210" s="18"/>
      <c r="B210" s="46" t="s">
        <v>162</v>
      </c>
      <c r="C210" s="29" t="s">
        <v>40</v>
      </c>
      <c r="D210" s="47" t="s">
        <v>161</v>
      </c>
    </row>
  </sheetData>
  <sheetProtection algorithmName="SHA-512" hashValue="01wbFr9Z7VIIbgDsUKa0f11AJD2wE2dRqITYhTe61xXCpQXuw/UiSSG009kfXE42I3BOTEVMvmZLI3uuJcVoYA==" saltValue="4Oq4bgJNda7NB1KwzILwGA==" spinCount="100000" sheet="1" objects="1" scenarios="1"/>
  <mergeCells count="9">
    <mergeCell ref="A139:D139"/>
    <mergeCell ref="A165:B165"/>
    <mergeCell ref="A166:D166"/>
    <mergeCell ref="A1:D1"/>
    <mergeCell ref="A5:D5"/>
    <mergeCell ref="A7:D7"/>
    <mergeCell ref="A42:D42"/>
    <mergeCell ref="A92:D92"/>
    <mergeCell ref="A109:D10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SFR FEE CALC</vt:lpstr>
      <vt:lpstr>Fee Schedule Effective 070725</vt:lpstr>
      <vt:lpstr>'SFR FEE CALC'!Print_Area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Kotysan Jerry</dc:creator>
  <cp:lastModifiedBy>Nathaniel Kratochvil</cp:lastModifiedBy>
  <cp:lastPrinted>2025-09-24T21:38:44Z</cp:lastPrinted>
  <dcterms:created xsi:type="dcterms:W3CDTF">2001-09-12T17:19:13Z</dcterms:created>
  <dcterms:modified xsi:type="dcterms:W3CDTF">2025-10-29T16:48:40Z</dcterms:modified>
</cp:coreProperties>
</file>